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240" yWindow="-120" windowWidth="23240" windowHeight="10230"/>
  </bookViews>
  <sheets>
    <sheet name="Prioriteringskategorier" sheetId="2" r:id="rId1"/>
    <sheet name="Praktiske RT-tiltak" sheetId="1" r:id="rId2"/>
    <sheet name="Ark3" sheetId="3" r:id="rId3"/>
  </sheets>
  <definedNames>
    <definedName name="OLE_LINK1" localSheetId="1">'Praktiske RT-tiltak'!$D$67</definedName>
  </definedNames>
  <calcPr calcId="145621"/>
</workbook>
</file>

<file path=xl/calcChain.xml><?xml version="1.0" encoding="utf-8"?>
<calcChain xmlns="http://schemas.openxmlformats.org/spreadsheetml/2006/main">
  <c r="G28" i="1" l="1"/>
  <c r="F86" i="1" l="1"/>
  <c r="F85" i="1"/>
  <c r="G30" i="1"/>
  <c r="G29" i="1"/>
  <c r="G31" i="1"/>
  <c r="F87" i="1" l="1"/>
  <c r="H87" i="1" s="1"/>
  <c r="G86" i="1"/>
  <c r="G85" i="1"/>
  <c r="F82" i="1"/>
  <c r="F83" i="1" s="1"/>
  <c r="G21" i="1"/>
  <c r="G20" i="1"/>
  <c r="G19" i="1"/>
  <c r="H17" i="1"/>
  <c r="H16" i="1"/>
  <c r="G3" i="1"/>
  <c r="H81" i="1"/>
  <c r="G78" i="1"/>
  <c r="H77" i="1"/>
  <c r="H75" i="1"/>
  <c r="G69" i="1"/>
  <c r="H68" i="1"/>
  <c r="H64" i="1"/>
  <c r="G42" i="1"/>
  <c r="G40" i="1"/>
  <c r="G37" i="1"/>
  <c r="G35" i="1"/>
  <c r="H26" i="1"/>
  <c r="H25" i="1"/>
  <c r="G24" i="1"/>
  <c r="G14" i="1"/>
  <c r="G11" i="1"/>
  <c r="H4" i="1"/>
  <c r="G83" i="1" l="1"/>
  <c r="F84" i="1"/>
  <c r="G84" i="1" s="1"/>
  <c r="G82" i="1"/>
</calcChain>
</file>

<file path=xl/sharedStrings.xml><?xml version="1.0" encoding="utf-8"?>
<sst xmlns="http://schemas.openxmlformats.org/spreadsheetml/2006/main" count="312" uniqueCount="194">
  <si>
    <t>Bryst</t>
  </si>
  <si>
    <t>Anbefalt av</t>
  </si>
  <si>
    <t>RCR UK</t>
  </si>
  <si>
    <t>Where possible use hypofractionation for adjuvant and radical treatments</t>
  </si>
  <si>
    <t>Defer by 1-3 months of DCIS</t>
  </si>
  <si>
    <t xml:space="preserve"> </t>
  </si>
  <si>
    <t>Prostata</t>
  </si>
  <si>
    <t>Defer by 1-3 months radical RT if ADT is used</t>
  </si>
  <si>
    <t>NHL</t>
  </si>
  <si>
    <t>Defer by 1-3 months radical RT in indolent NHL</t>
  </si>
  <si>
    <t>Postpone any brachytherapy therapy treatments where possible and convert prostate brachytherapy therapies to single fractions only or to external beam treatments</t>
  </si>
  <si>
    <t>Benigne tilstander</t>
  </si>
  <si>
    <t>Postpone all benign treatments.</t>
  </si>
  <si>
    <t>Move to single fraction SABR treatment where possible</t>
  </si>
  <si>
    <t>Lunge</t>
  </si>
  <si>
    <t>Postpone all palliative treatments except where these are for life threatening conditions such as haemorrhage, superior vena cava obstructi</t>
  </si>
  <si>
    <t>Postpone all SABR treatments for oligometastatic disease.</t>
  </si>
  <si>
    <t>Postpone lung SABR treatments in low risk tumours (small, slow growing) or in at-risk individuals (e.g. poor performance status, significant comorbidities).</t>
  </si>
  <si>
    <t>Defer all adjuvant treatments</t>
  </si>
  <si>
    <t>For low or low-intermediate risk disease - defer RT with surveillance</t>
  </si>
  <si>
    <t>60 Gy in 20 fractions as standard in all</t>
  </si>
  <si>
    <t>Pelvic nodal treatments should be converted to a 20 fraction schedule where dose constraints deem it safe. Anticipated dose to uninvolved nodes ranges from 42-44Gy typically.</t>
  </si>
  <si>
    <t>Low metastatic burden cases: Defer RT (on ADT)</t>
  </si>
  <si>
    <t>Oligomets: Any off-protocol patients being considered for SABR to be discussed in view of clinical scenario and available RO, RT and physics resources.</t>
  </si>
  <si>
    <t>Blære</t>
  </si>
  <si>
    <t>Palliasjon generell</t>
  </si>
  <si>
    <t>Single fraction unless special circumstances (retreatment, etc)</t>
  </si>
  <si>
    <t>Oligomets generell</t>
  </si>
  <si>
    <t>Adjuvant RT generell</t>
  </si>
  <si>
    <t>CNS</t>
  </si>
  <si>
    <t>High grade Glioma Age 65+ 25Gy / 5 / 5 days</t>
  </si>
  <si>
    <t>Low grade Glioma Delay unless very symptomatic / new enhancement without biopsy.</t>
  </si>
  <si>
    <t>Rektum</t>
  </si>
  <si>
    <t>T3 preop – 25/5/5</t>
  </si>
  <si>
    <t>T4b preop– chemoRT 50/25/5</t>
  </si>
  <si>
    <t>Anal</t>
  </si>
  <si>
    <t>chemoRT 54/30/5</t>
  </si>
  <si>
    <t>45/15/5</t>
  </si>
  <si>
    <t>Øsofagus</t>
  </si>
  <si>
    <t>Ikke angitt</t>
  </si>
  <si>
    <t>Tiltak</t>
  </si>
  <si>
    <t xml:space="preserve">PMCCC </t>
  </si>
  <si>
    <t xml:space="preserve">PMCCC  </t>
  </si>
  <si>
    <t>For pasienter som skal motta radikal strålebehandling kan man velge et behandlingsopplegg med færrest mulige oppmøter.</t>
  </si>
  <si>
    <t>NOF-styret</t>
  </si>
  <si>
    <t>Prioriteringskategorier</t>
  </si>
  <si>
    <t>Prioritet</t>
  </si>
  <si>
    <t>Peter MacCallum Cancer Centre</t>
  </si>
  <si>
    <t>Norsk onkologisk forening</t>
  </si>
  <si>
    <t>NICE UK/NHS England</t>
  </si>
  <si>
    <t>1.</t>
  </si>
  <si>
    <t xml:space="preserve">Chance of long-term cancer control or ‘cure’ </t>
  </si>
  <si>
    <t>Curative treatment with a high (more than 50%) chance of success</t>
  </si>
  <si>
    <t>2.</t>
  </si>
  <si>
    <t>Curative treatment with an intermediate (15% to 50%) chance of success</t>
  </si>
  <si>
    <t>3.</t>
  </si>
  <si>
    <t xml:space="preserve">Treatments where deferral for a 1-3 month period will have a minimum clinical impact  </t>
  </si>
  <si>
    <t>4.</t>
  </si>
  <si>
    <t>Ikke kurativt siktemål, forventet levetid (median &gt; 1 år på gruppenivå):                                                        Fortsette så lenge det er mulig. Velge behandlingsmetoder med minst mulig risiko for komplikasjoner (og sykehusinnleggelser)</t>
  </si>
  <si>
    <t>Non-curative treatment with a high (more than 50%) chance of more than 1 year extension to life</t>
  </si>
  <si>
    <t>5.</t>
  </si>
  <si>
    <t>Curative therapy with a low (0% to 15%) chance of success or non-curative therapy with an intermediate (15% to 50%) chance of more than 1 year extension to life</t>
  </si>
  <si>
    <t>6.</t>
  </si>
  <si>
    <t>Treatments aimed at palliation alone or a minimal extension of life will have to be temporarily suspended during the peak of a COVID outbreak</t>
  </si>
  <si>
    <t>Ikke kurativt siktemål, forventet median levetid &lt; 1 år:                                                                                                               Aktiv kreftmålrettet behandling bør vurderes nøye. Generelt avstå fra cytotoksisk kjemoterapi for denne pasientgruppen i pandemisituasjon med mindre man forventer at det å avstå fører til rask klinisk forverring og behov for sykehusinnleggelse.</t>
  </si>
  <si>
    <t>Non-curative therapy with a high (more than 50%) chance of palliation or temporary tumour control and less than 1 year expected extension to life</t>
  </si>
  <si>
    <t>7.</t>
  </si>
  <si>
    <t>Non-curative therapy with an intermediate (15% to 50%) chance of palliation or temporary tumour control and less than 1 year expected extension to life</t>
  </si>
  <si>
    <t>Generelle prioriteringskategorier ved redusert kapasitet</t>
  </si>
  <si>
    <t xml:space="preserve">Vurder å utalte puststyrt beh. hvis liten hjertekonsekvens  </t>
  </si>
  <si>
    <t>Trinn A. Samme (ut over anbef. i handl.prog.)</t>
  </si>
  <si>
    <t xml:space="preserve">Hvis pN0, og ikke boost: 28-30Gy /5fr/5 uker (FAST) eller 26 Gy/5fr/1 uke (FAST Forward) </t>
  </si>
  <si>
    <t>Vurder nodal RT 26Gy/5 fr/5 uker for pasienter som fyller FAST Forward inklusjonskriterier</t>
  </si>
  <si>
    <t>55 Gy/20 fr to all radical, 30Gy/10# eller 21Gy/3# palliativ</t>
  </si>
  <si>
    <t>NSCLC 55 Gy/20fr eller 50Gy/5fr (central), 30Gy/1fr  (non-central)</t>
  </si>
  <si>
    <t>High grade Glioma Age &lt; 65- 50Gy / 20 fr / 5fr per week</t>
  </si>
  <si>
    <t>Low grade Glioma Hypofractionation 40Gy in 15fr  (+/- 50 in 20 fr if HGG on imaging)</t>
  </si>
  <si>
    <t>Se raden under</t>
  </si>
  <si>
    <t>Vurdere å utelate RT hvis &gt;70 år og oppfyller Natural-kriteriene (NBCG)</t>
  </si>
  <si>
    <t>NBCG</t>
  </si>
  <si>
    <t>Ikke aktuell ved OUS</t>
  </si>
  <si>
    <t>40Gy/15 fra allerede implementert</t>
  </si>
  <si>
    <t>T3 preop uten aff. MRF: 25Gy/5fr</t>
  </si>
  <si>
    <t>T4b preop: CRT 50Gy/25 fr eller 25Gy/5 fr +/- kjemo</t>
  </si>
  <si>
    <t>Preop. eldre, komorbide</t>
  </si>
  <si>
    <t>25Gy/5 fr</t>
  </si>
  <si>
    <t>uendret</t>
  </si>
  <si>
    <t>std 50 Gy/25fr</t>
  </si>
  <si>
    <t>NGICG</t>
  </si>
  <si>
    <t>Consider 30Gy/10# in elderly, poor perfomance or ealy stage</t>
  </si>
  <si>
    <t>NGICG CRT 54-58Gy/27-29fr (uendret)</t>
  </si>
  <si>
    <t>Ikke vurdert</t>
  </si>
  <si>
    <t>Vurdere 30Gy/10fr (uendret)</t>
  </si>
  <si>
    <t>std 50Gy/25 fr. Andel preop RT &gt;40Gy 24% T3 og T4. Antall op 777 (2018)</t>
  </si>
  <si>
    <t>Nei</t>
  </si>
  <si>
    <t>Gis som hovedregel ikke, men kan vurderes for selekterte pasienter</t>
  </si>
  <si>
    <t>Under vurdering</t>
  </si>
  <si>
    <t>Inkludert ovenfor</t>
  </si>
  <si>
    <t>Cervix</t>
  </si>
  <si>
    <t>Postpone adjuvant radiotherapy to 12 weeks after surgery</t>
  </si>
  <si>
    <t xml:space="preserve">In Stage IVB - omit/postpone consolidating radiotherapy (following chemotherapy) </t>
  </si>
  <si>
    <t>Corpus uteri</t>
  </si>
  <si>
    <t>Vaginal recurrences: External boost instead of brachy boost in salvage RT</t>
  </si>
  <si>
    <t>Radical and adjuvant high risk: Maintain standard practice</t>
  </si>
  <si>
    <t>HDR T&amp;O Brachy for radical cervix – reduce to 3 fractions only</t>
  </si>
  <si>
    <t>Consider limiting to the lowest number of fractions possible, typically be at least three fractions</t>
  </si>
  <si>
    <t>AKB</t>
  </si>
  <si>
    <t>Brachy 3 fr i stedet for 4 fr</t>
  </si>
  <si>
    <t xml:space="preserve">If anaesthetic/theatre is no longer available, EBRT phase II boost fractionation schemes include 16-20 Gy in 8-11 fractions. SBRT could be considered </t>
  </si>
  <si>
    <t>Standard</t>
  </si>
  <si>
    <t>Hvis kirurgibemanning &gt;50% og RT-bemanning&lt;50%</t>
  </si>
  <si>
    <t>Hvis RT-bemanning &gt;50% og kir &lt;50%: 50GY/28 fr + karbo/pac (NEEDS)</t>
  </si>
  <si>
    <t>Operable locally advanced, definitive chemoRT 50Gy</t>
  </si>
  <si>
    <t>Operable locally advanced, surgery alone</t>
  </si>
  <si>
    <t>Operable locally advanced, preop – CROSS 41.4/23</t>
  </si>
  <si>
    <t>Operable locally advanced, definitive 45Gy/15fr</t>
  </si>
  <si>
    <t>Hvis både kir- og RT-bemanning &lt;50%. 3Gy/13-15 fr + karb/Pac</t>
  </si>
  <si>
    <t xml:space="preserve">Samme </t>
  </si>
  <si>
    <t>Inoperable locally advanced, fit: dCRT 50,4/28 fr + karbo/pac</t>
  </si>
  <si>
    <t>Inoperabel locally advanced, avansert: 3 Gy x 13-15fr</t>
  </si>
  <si>
    <t>Locoregional control: 20Gy/5fr</t>
  </si>
  <si>
    <t>Locoregional control</t>
  </si>
  <si>
    <t>3Gy/3 fr eller 5GY/3fr</t>
  </si>
  <si>
    <t>Consider 3 Gy fractions instead of 2 Gy depending on age of the patient and size and site of the irradiation field</t>
  </si>
  <si>
    <t xml:space="preserve">AKB </t>
  </si>
  <si>
    <t>2018: 63 op ved OUS, 32% (21) fikk preop kjemoRT/RT</t>
  </si>
  <si>
    <t>(63-21) x 28 + 21 x 5</t>
  </si>
  <si>
    <t>pluss 1280</t>
  </si>
  <si>
    <t>21 pas x 23fr/pas = 483fr</t>
  </si>
  <si>
    <t>(63-21) x 14 fr - 21 x 10fr</t>
  </si>
  <si>
    <t>pluss 380</t>
  </si>
  <si>
    <t>62 kurative serier - 21 preop serier = 41 serier x 10 fr/serie = 410 fr</t>
  </si>
  <si>
    <t xml:space="preserve">30 nye palliative serier </t>
  </si>
  <si>
    <t>1030 serier, 6,2 fr/serie i 2019. 1030 x 2 = 2060 (ned til 4,2 fm/serie)</t>
  </si>
  <si>
    <t>2547 palliative serier, 23234 fm (2019). Anta 90% reduksjon</t>
  </si>
  <si>
    <t>Ekskl. ca in situ og mammiller</t>
  </si>
  <si>
    <t>11 kurative serier, 321 fm (2019). 57 palliative serier , 8 fm/serie (2019)</t>
  </si>
  <si>
    <t xml:space="preserve">Anta 50% av 129 kurative serier, 1738 fm. </t>
  </si>
  <si>
    <t>13 fr/serie kurativ og 7 fr/serie palliativ i 2019</t>
  </si>
  <si>
    <t>Antall fm totalt</t>
  </si>
  <si>
    <t>sekv.boost 12Gy/4fr</t>
  </si>
  <si>
    <t>SIB boost 52,2Gy/18fr</t>
  </si>
  <si>
    <t xml:space="preserve">Utelate </t>
  </si>
  <si>
    <t xml:space="preserve">Reduksjon nivå1 : % av total RT </t>
  </si>
  <si>
    <t>reduksjon nivå2: % av total</t>
  </si>
  <si>
    <t>SUM TRINN 1 hypofraksjonering</t>
  </si>
  <si>
    <t>SUM TRINN 2</t>
  </si>
  <si>
    <t>Kommentar</t>
  </si>
  <si>
    <t>Vurdere 3,4 Gy/10 fr</t>
  </si>
  <si>
    <t>120 pts 10 fr vs 25 fr</t>
  </si>
  <si>
    <t>220 pas</t>
  </si>
  <si>
    <t>80 pas</t>
  </si>
  <si>
    <t>3 Gy x  3 Gy x 20 til høyrisiko etter individuell vurdering, vurdere 29 fr for øvrige høyrisikopasienter. Ved behov vurderes også 25 fr.</t>
  </si>
  <si>
    <t>SUM TRINN 1 utsettelser 1-3 mnd uten prostata høyrisiko og salvage</t>
  </si>
  <si>
    <t>SUM TRINN 1 utsettelser 1-3 mnd med prostata høyrisiko, uten salvage</t>
  </si>
  <si>
    <t>SUM TRINN 1 utsettelser 1-3 mnd inkl prostata høyrisiko og salvage</t>
  </si>
  <si>
    <t>SUM TRINN 1 utelate behandling</t>
  </si>
  <si>
    <t>165 pts</t>
  </si>
  <si>
    <t>55 pas</t>
  </si>
  <si>
    <t>Hud</t>
  </si>
  <si>
    <t>Utsette behandling av overfladisk hudkreft (BCC)</t>
  </si>
  <si>
    <t>Reduksjon: RT-frammøter/år</t>
  </si>
  <si>
    <t>Utelate RT hvis &gt;65 år, tumor &lt;=30 mm, ER+, HER2-, N0</t>
  </si>
  <si>
    <t>Vurdere å utelate RT hvis &gt; 65 år, luminal A, T&lt;2cm, N0</t>
  </si>
  <si>
    <t xml:space="preserve">Vurdere å utelate boost eller endre boostbestråling hvis &gt;40 år </t>
  </si>
  <si>
    <t>PMCCC /NBCG</t>
  </si>
  <si>
    <t>Vurder utsatt RT inntil 20 uker hvis ER+ og ikke ind. for adj.kjemo</t>
  </si>
  <si>
    <t>Ved pN0/ikke Natural/ikke boost: 26Gy/5fr/1uke &gt;50 år (Fast Forward)</t>
  </si>
  <si>
    <t>Ved pN0/ikke Natural/ikke boost: 26Gy/5fr/1uke &gt;40 år (Fast Forward)</t>
  </si>
  <si>
    <t xml:space="preserve">Høyrisiko ekskl. Gleason 5: </t>
  </si>
  <si>
    <t>Høyrisiko, Gleason 5</t>
  </si>
  <si>
    <t>Salvage</t>
  </si>
  <si>
    <t>Lav/intermediær</t>
  </si>
  <si>
    <t>Vurderes fortløpende</t>
  </si>
  <si>
    <t>Kan vurderes</t>
  </si>
  <si>
    <t>8Gy/1fr v/ukompl skjelettmet eller MMK ved 3-6 mnd levetid (AKB)</t>
  </si>
  <si>
    <t>PMCCC</t>
  </si>
  <si>
    <t>Kurativt siktemål:                                                                         Bør forsinkes så lite som mulig. Prioriteres for samtlige behandlingsnivå uten restriksjoner</t>
  </si>
  <si>
    <t>Noen undergrupper vil forsvarlig kunne behandles med ikke radikale metoder i opptil 3 måneder i påvente av radikalbehandling. Ellers prioritering som ovenfor.</t>
  </si>
  <si>
    <t>Mulige tiltak ved ulike grader av redusert strålebehandlingskapasitet</t>
  </si>
  <si>
    <t>Vurderes ved kapasitetsreduksjon (i prosent)</t>
  </si>
  <si>
    <t>20% -50%</t>
  </si>
  <si>
    <t>50% -75%</t>
  </si>
  <si>
    <t>&gt;25%</t>
  </si>
  <si>
    <t>50-75% (Trinn B NBCG)</t>
  </si>
  <si>
    <t>20% -50%                         (Trinn A NBCG)</t>
  </si>
  <si>
    <t>50-75%                             (Trinn B NBCG)</t>
  </si>
  <si>
    <t>50% - 75%</t>
  </si>
  <si>
    <t>50% -75%, eller "chemo not available"</t>
  </si>
  <si>
    <t>50-75%</t>
  </si>
  <si>
    <t>50 -75%</t>
  </si>
  <si>
    <t>&lt;25%</t>
  </si>
  <si>
    <t>SUM</t>
  </si>
  <si>
    <t>Vurderte mulige valg ved AKB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</si>
</sst>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E0E0E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DCE7C3"/>
        <bgColor indexed="64"/>
      </patternFill>
    </fill>
    <fill>
      <patternFill patternType="solid">
        <fgColor rgb="FFF0AEB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13" applyNumberFormat="0" applyAlignment="0" applyProtection="0"/>
    <xf numFmtId="0" fontId="9" fillId="10" borderId="0" applyNumberFormat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0" borderId="6" xfId="0" applyBorder="1"/>
    <xf numFmtId="0" fontId="0" fillId="0" borderId="4" xfId="0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top"/>
    </xf>
    <xf numFmtId="0" fontId="7" fillId="0" borderId="6" xfId="0" applyFont="1" applyBorder="1"/>
    <xf numFmtId="0" fontId="7" fillId="0" borderId="6" xfId="0" applyFont="1" applyBorder="1" applyAlignment="1">
      <alignment vertical="top" wrapText="1"/>
    </xf>
    <xf numFmtId="0" fontId="7" fillId="5" borderId="6" xfId="1" applyFont="1" applyFill="1" applyBorder="1" applyAlignment="1">
      <alignment vertical="top"/>
    </xf>
    <xf numFmtId="0" fontId="7" fillId="5" borderId="6" xfId="1" applyFont="1" applyFill="1" applyBorder="1" applyAlignment="1">
      <alignment wrapText="1"/>
    </xf>
    <xf numFmtId="0" fontId="7" fillId="5" borderId="6" xfId="1" applyFont="1" applyFill="1" applyBorder="1" applyAlignment="1">
      <alignment horizontal="left" vertical="top"/>
    </xf>
    <xf numFmtId="164" fontId="7" fillId="5" borderId="6" xfId="1" applyNumberFormat="1" applyFont="1" applyFill="1" applyBorder="1" applyAlignment="1">
      <alignment horizontal="left" vertical="top"/>
    </xf>
    <xf numFmtId="164" fontId="7" fillId="0" borderId="6" xfId="0" applyNumberFormat="1" applyFont="1" applyBorder="1" applyAlignment="1">
      <alignment horizontal="left" vertical="top"/>
    </xf>
    <xf numFmtId="0" fontId="7" fillId="6" borderId="6" xfId="2" applyFont="1" applyFill="1" applyBorder="1" applyAlignment="1">
      <alignment vertical="top"/>
    </xf>
    <xf numFmtId="0" fontId="7" fillId="6" borderId="6" xfId="2" applyFont="1" applyFill="1" applyBorder="1"/>
    <xf numFmtId="0" fontId="7" fillId="6" borderId="6" xfId="2" applyFont="1" applyFill="1" applyBorder="1" applyAlignment="1">
      <alignment horizontal="left" vertical="top"/>
    </xf>
    <xf numFmtId="164" fontId="7" fillId="6" borderId="6" xfId="2" applyNumberFormat="1" applyFont="1" applyFill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wrapText="1"/>
    </xf>
    <xf numFmtId="0" fontId="7" fillId="5" borderId="6" xfId="1" applyFont="1" applyFill="1" applyBorder="1"/>
    <xf numFmtId="0" fontId="7" fillId="3" borderId="6" xfId="2" applyFont="1" applyBorder="1" applyAlignment="1">
      <alignment vertical="top"/>
    </xf>
    <xf numFmtId="0" fontId="7" fillId="3" borderId="6" xfId="2" applyFont="1" applyBorder="1"/>
    <xf numFmtId="0" fontId="7" fillId="3" borderId="6" xfId="2" applyFont="1" applyBorder="1" applyAlignment="1">
      <alignment horizontal="left" vertical="top"/>
    </xf>
    <xf numFmtId="0" fontId="7" fillId="4" borderId="6" xfId="0" applyFont="1" applyFill="1" applyBorder="1" applyAlignment="1">
      <alignment vertical="top"/>
    </xf>
    <xf numFmtId="0" fontId="7" fillId="4" borderId="6" xfId="0" applyFont="1" applyFill="1" applyBorder="1"/>
    <xf numFmtId="0" fontId="7" fillId="4" borderId="6" xfId="0" applyFont="1" applyFill="1" applyBorder="1" applyAlignment="1">
      <alignment horizontal="left" vertical="top"/>
    </xf>
    <xf numFmtId="0" fontId="7" fillId="5" borderId="6" xfId="1" applyFont="1" applyFill="1" applyBorder="1" applyAlignment="1">
      <alignment vertical="top" wrapText="1"/>
    </xf>
    <xf numFmtId="0" fontId="7" fillId="5" borderId="6" xfId="1" applyFont="1" applyFill="1" applyBorder="1" applyAlignment="1">
      <alignment horizontal="left" vertical="top" wrapText="1"/>
    </xf>
    <xf numFmtId="0" fontId="7" fillId="6" borderId="6" xfId="2" applyFont="1" applyFill="1" applyBorder="1" applyAlignment="1">
      <alignment vertical="top" wrapText="1"/>
    </xf>
    <xf numFmtId="0" fontId="7" fillId="6" borderId="6" xfId="2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7" borderId="6" xfId="0" applyFont="1" applyFill="1" applyBorder="1" applyAlignment="1">
      <alignment horizontal="left" vertical="top"/>
    </xf>
    <xf numFmtId="164" fontId="7" fillId="7" borderId="6" xfId="1" applyNumberFormat="1" applyFont="1" applyFill="1" applyBorder="1" applyAlignment="1">
      <alignment horizontal="left" vertical="top"/>
    </xf>
    <xf numFmtId="0" fontId="7" fillId="5" borderId="6" xfId="1" applyFont="1" applyFill="1" applyBorder="1" applyAlignment="1">
      <alignment horizontal="left"/>
    </xf>
    <xf numFmtId="0" fontId="7" fillId="6" borderId="6" xfId="2" applyFont="1" applyFill="1" applyBorder="1" applyAlignment="1">
      <alignment wrapText="1"/>
    </xf>
    <xf numFmtId="164" fontId="7" fillId="6" borderId="6" xfId="0" applyNumberFormat="1" applyFont="1" applyFill="1" applyBorder="1" applyAlignment="1">
      <alignment horizontal="left" vertical="top"/>
    </xf>
    <xf numFmtId="0" fontId="7" fillId="5" borderId="6" xfId="1" applyFont="1" applyFill="1" applyBorder="1" applyAlignment="1">
      <alignment vertical="center" wrapText="1"/>
    </xf>
    <xf numFmtId="0" fontId="7" fillId="6" borderId="6" xfId="2" applyFont="1" applyFill="1" applyBorder="1" applyAlignment="1">
      <alignment vertical="center" wrapText="1"/>
    </xf>
    <xf numFmtId="164" fontId="7" fillId="5" borderId="6" xfId="0" applyNumberFormat="1" applyFont="1" applyFill="1" applyBorder="1" applyAlignment="1">
      <alignment horizontal="left" vertical="top"/>
    </xf>
    <xf numFmtId="0" fontId="7" fillId="5" borderId="6" xfId="0" applyFont="1" applyFill="1" applyBorder="1" applyAlignment="1">
      <alignment horizontal="left" vertical="top"/>
    </xf>
    <xf numFmtId="0" fontId="7" fillId="6" borderId="6" xfId="0" applyFont="1" applyFill="1" applyBorder="1" applyAlignment="1">
      <alignment horizontal="left" vertical="top"/>
    </xf>
    <xf numFmtId="0" fontId="7" fillId="5" borderId="10" xfId="1" applyFont="1" applyFill="1" applyBorder="1" applyAlignment="1">
      <alignment wrapText="1"/>
    </xf>
    <xf numFmtId="164" fontId="7" fillId="0" borderId="11" xfId="0" applyNumberFormat="1" applyFont="1" applyBorder="1" applyAlignment="1">
      <alignment horizontal="left" vertical="top"/>
    </xf>
    <xf numFmtId="0" fontId="7" fillId="6" borderId="12" xfId="2" applyFont="1" applyFill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0" fontId="10" fillId="8" borderId="15" xfId="3" applyBorder="1" applyAlignment="1">
      <alignment horizontal="left" vertical="top"/>
    </xf>
    <xf numFmtId="164" fontId="10" fillId="8" borderId="16" xfId="3" applyNumberFormat="1" applyBorder="1" applyAlignment="1">
      <alignment horizontal="left" vertical="top"/>
    </xf>
    <xf numFmtId="164" fontId="10" fillId="8" borderId="6" xfId="3" applyNumberFormat="1" applyBorder="1" applyAlignment="1">
      <alignment horizontal="left" vertical="top"/>
    </xf>
    <xf numFmtId="0" fontId="10" fillId="8" borderId="6" xfId="3" applyBorder="1" applyAlignment="1">
      <alignment horizontal="left" vertical="top"/>
    </xf>
    <xf numFmtId="0" fontId="0" fillId="0" borderId="12" xfId="0" applyBorder="1" applyAlignment="1">
      <alignment vertical="top"/>
    </xf>
    <xf numFmtId="0" fontId="11" fillId="9" borderId="13" xfId="4"/>
    <xf numFmtId="0" fontId="11" fillId="9" borderId="13" xfId="4" applyAlignment="1">
      <alignment vertical="top"/>
    </xf>
    <xf numFmtId="0" fontId="11" fillId="9" borderId="13" xfId="4" applyAlignment="1">
      <alignment vertical="top" wrapText="1"/>
    </xf>
    <xf numFmtId="0" fontId="11" fillId="9" borderId="13" xfId="4" applyAlignment="1">
      <alignment wrapText="1"/>
    </xf>
    <xf numFmtId="0" fontId="0" fillId="0" borderId="12" xfId="0" applyBorder="1" applyAlignment="1"/>
    <xf numFmtId="0" fontId="0" fillId="0" borderId="6" xfId="0" applyFill="1" applyBorder="1"/>
    <xf numFmtId="0" fontId="7" fillId="5" borderId="6" xfId="1" applyFont="1" applyFill="1" applyBorder="1" applyAlignment="1">
      <alignment horizontal="left" vertical="center"/>
    </xf>
    <xf numFmtId="0" fontId="0" fillId="10" borderId="6" xfId="5" applyFont="1" applyBorder="1" applyAlignment="1">
      <alignment wrapText="1"/>
    </xf>
    <xf numFmtId="0" fontId="0" fillId="10" borderId="6" xfId="5" applyFont="1" applyBorder="1" applyAlignment="1">
      <alignment horizontal="left" vertical="top" wrapText="1"/>
    </xf>
    <xf numFmtId="0" fontId="9" fillId="10" borderId="6" xfId="5" applyBorder="1"/>
    <xf numFmtId="0" fontId="6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7" fillId="5" borderId="5" xfId="1" applyFont="1" applyFill="1" applyBorder="1" applyAlignment="1">
      <alignment horizontal="left" vertical="top"/>
    </xf>
    <xf numFmtId="0" fontId="7" fillId="5" borderId="12" xfId="1" applyFont="1" applyFill="1" applyBorder="1" applyAlignment="1">
      <alignment horizontal="left" vertical="top"/>
    </xf>
    <xf numFmtId="0" fontId="0" fillId="0" borderId="6" xfId="0" applyBorder="1" applyAlignment="1">
      <alignment vertical="center"/>
    </xf>
    <xf numFmtId="0" fontId="1" fillId="0" borderId="6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center" wrapText="1"/>
    </xf>
    <xf numFmtId="0" fontId="7" fillId="5" borderId="6" xfId="1" applyFont="1" applyFill="1" applyBorder="1" applyAlignment="1">
      <alignment horizontal="left" vertical="top"/>
    </xf>
    <xf numFmtId="0" fontId="7" fillId="6" borderId="6" xfId="2" applyFont="1" applyFill="1" applyBorder="1" applyAlignment="1">
      <alignment horizontal="left" vertical="center" wrapText="1"/>
    </xf>
    <xf numFmtId="0" fontId="7" fillId="6" borderId="6" xfId="2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5" borderId="6" xfId="1" applyFont="1" applyFill="1" applyBorder="1" applyAlignment="1">
      <alignment horizontal="left" vertical="center" wrapText="1"/>
    </xf>
    <xf numFmtId="0" fontId="7" fillId="5" borderId="5" xfId="1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7" fillId="5" borderId="5" xfId="1" applyFont="1" applyFill="1" applyBorder="1" applyAlignment="1">
      <alignment horizontal="left" vertical="center"/>
    </xf>
    <xf numFmtId="0" fontId="11" fillId="9" borderId="13" xfId="4" applyAlignment="1">
      <alignment horizontal="left" vertical="center"/>
    </xf>
    <xf numFmtId="0" fontId="7" fillId="0" borderId="6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6" fillId="0" borderId="5" xfId="0" applyFont="1" applyBorder="1" applyAlignment="1">
      <alignment vertical="top"/>
    </xf>
    <xf numFmtId="0" fontId="0" fillId="0" borderId="14" xfId="0" applyBorder="1" applyAlignment="1"/>
    <xf numFmtId="0" fontId="0" fillId="0" borderId="12" xfId="0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6">
    <cellStyle name="40% - uthevingsfarge 3" xfId="5" builtinId="39"/>
    <cellStyle name="Beregning" xfId="4" builtinId="22"/>
    <cellStyle name="Dårlig" xfId="2" builtinId="27"/>
    <cellStyle name="God" xfId="1" builtinId="26"/>
    <cellStyle name="Normal" xfId="0" builtinId="0"/>
    <cellStyle name="Nøytral" xfId="3" builtinId="28"/>
  </cellStyles>
  <dxfs count="0"/>
  <tableStyles count="0" defaultTableStyle="TableStyleMedium2" defaultPivotStyle="PivotStyleLight16"/>
  <colors>
    <mruColors>
      <color rgb="FFF0AEB4"/>
      <color rgb="FFDCE7C3"/>
      <color rgb="FFE3CAC7"/>
      <color rgb="FFD7E4BA"/>
      <color rgb="FFC4EE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E6" sqref="E6"/>
    </sheetView>
  </sheetViews>
  <sheetFormatPr baseColWidth="10" defaultRowHeight="14.5" x14ac:dyDescent="0.35"/>
  <cols>
    <col min="2" max="2" width="36.1796875" customWidth="1"/>
    <col min="3" max="3" width="36.54296875" customWidth="1"/>
    <col min="4" max="4" width="37.54296875" customWidth="1"/>
    <col min="5" max="5" width="14.26953125" customWidth="1"/>
    <col min="6" max="6" width="17.7265625" customWidth="1"/>
  </cols>
  <sheetData>
    <row r="1" spans="1:4" ht="24" thickBot="1" x14ac:dyDescent="0.4">
      <c r="A1" s="1" t="s">
        <v>68</v>
      </c>
      <c r="B1" s="1"/>
      <c r="C1" s="1"/>
    </row>
    <row r="2" spans="1:4" ht="18.75" x14ac:dyDescent="0.3">
      <c r="A2" s="2"/>
      <c r="B2" s="111" t="s">
        <v>45</v>
      </c>
      <c r="C2" s="112"/>
      <c r="D2" s="113"/>
    </row>
    <row r="3" spans="1:4" ht="18.75" x14ac:dyDescent="0.25">
      <c r="A3" s="11" t="s">
        <v>46</v>
      </c>
      <c r="B3" s="12" t="s">
        <v>47</v>
      </c>
      <c r="C3" s="3" t="s">
        <v>48</v>
      </c>
      <c r="D3" s="3" t="s">
        <v>49</v>
      </c>
    </row>
    <row r="4" spans="1:4" ht="58" x14ac:dyDescent="0.35">
      <c r="A4" s="4" t="s">
        <v>50</v>
      </c>
      <c r="B4" s="5" t="s">
        <v>51</v>
      </c>
      <c r="C4" s="5" t="s">
        <v>177</v>
      </c>
      <c r="D4" s="75" t="s">
        <v>52</v>
      </c>
    </row>
    <row r="5" spans="1:4" ht="45" x14ac:dyDescent="0.25">
      <c r="A5" s="6" t="s">
        <v>53</v>
      </c>
      <c r="B5" s="5"/>
      <c r="C5" s="5"/>
      <c r="D5" s="75" t="s">
        <v>54</v>
      </c>
    </row>
    <row r="6" spans="1:4" ht="72.5" x14ac:dyDescent="0.35">
      <c r="A6" s="4" t="s">
        <v>55</v>
      </c>
      <c r="B6" s="5" t="s">
        <v>56</v>
      </c>
      <c r="C6" s="5" t="s">
        <v>178</v>
      </c>
      <c r="D6" s="74"/>
    </row>
    <row r="7" spans="1:4" ht="43.5" x14ac:dyDescent="0.35">
      <c r="A7" s="8" t="s">
        <v>57</v>
      </c>
      <c r="B7" s="7"/>
      <c r="C7" s="83" t="s">
        <v>58</v>
      </c>
      <c r="D7" s="76" t="s">
        <v>59</v>
      </c>
    </row>
    <row r="8" spans="1:4" ht="77.25" customHeight="1" x14ac:dyDescent="0.35">
      <c r="A8" s="4" t="s">
        <v>60</v>
      </c>
      <c r="B8" s="7"/>
      <c r="C8" s="80"/>
      <c r="D8" s="75" t="s">
        <v>61</v>
      </c>
    </row>
    <row r="9" spans="1:4" ht="63" customHeight="1" x14ac:dyDescent="0.35">
      <c r="A9" s="9" t="s">
        <v>62</v>
      </c>
      <c r="B9" s="83" t="s">
        <v>63</v>
      </c>
      <c r="C9" s="83" t="s">
        <v>64</v>
      </c>
      <c r="D9" s="75" t="s">
        <v>65</v>
      </c>
    </row>
    <row r="10" spans="1:4" ht="115.5" customHeight="1" thickBot="1" x14ac:dyDescent="0.4">
      <c r="A10" s="10" t="s">
        <v>66</v>
      </c>
      <c r="B10" s="80"/>
      <c r="C10" s="83"/>
      <c r="D10" s="77" t="s">
        <v>67</v>
      </c>
    </row>
  </sheetData>
  <mergeCells count="4">
    <mergeCell ref="B2:D2"/>
    <mergeCell ref="C7:C8"/>
    <mergeCell ref="B9:B10"/>
    <mergeCell ref="C9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zoomScale="80" zoomScaleNormal="80" workbookViewId="0">
      <selection activeCell="L12" sqref="L12"/>
    </sheetView>
  </sheetViews>
  <sheetFormatPr baseColWidth="10" defaultRowHeight="14.5" x14ac:dyDescent="0.35"/>
  <cols>
    <col min="2" max="2" width="56.54296875" customWidth="1"/>
    <col min="3" max="3" width="22.81640625" customWidth="1"/>
    <col min="4" max="4" width="19.1796875" customWidth="1"/>
    <col min="5" max="5" width="24.81640625" customWidth="1"/>
    <col min="6" max="6" width="18.81640625" customWidth="1"/>
    <col min="7" max="8" width="13.7265625" customWidth="1"/>
  </cols>
  <sheetData>
    <row r="1" spans="1:12" x14ac:dyDescent="0.35">
      <c r="A1" s="7" t="s">
        <v>179</v>
      </c>
      <c r="B1" s="7"/>
      <c r="C1" s="7"/>
      <c r="D1" s="7"/>
      <c r="E1" s="7"/>
      <c r="F1" s="7"/>
      <c r="G1" s="7"/>
      <c r="H1" s="7"/>
      <c r="I1" s="7"/>
      <c r="J1" s="7"/>
    </row>
    <row r="2" spans="1:12" ht="44" thickBot="1" x14ac:dyDescent="0.4">
      <c r="A2" s="63"/>
      <c r="B2" s="64" t="s">
        <v>40</v>
      </c>
      <c r="C2" s="65" t="s">
        <v>180</v>
      </c>
      <c r="D2" s="64" t="s">
        <v>1</v>
      </c>
      <c r="E2" s="65" t="s">
        <v>193</v>
      </c>
      <c r="F2" s="65" t="s">
        <v>161</v>
      </c>
      <c r="G2" s="65" t="s">
        <v>143</v>
      </c>
      <c r="H2" s="65" t="s">
        <v>144</v>
      </c>
      <c r="I2" s="99" t="s">
        <v>147</v>
      </c>
      <c r="J2" s="99"/>
      <c r="K2" s="66" t="s">
        <v>139</v>
      </c>
    </row>
    <row r="3" spans="1:12" ht="44" thickBot="1" x14ac:dyDescent="0.4">
      <c r="A3" s="81" t="s">
        <v>25</v>
      </c>
      <c r="B3" s="4" t="s">
        <v>26</v>
      </c>
      <c r="C3" s="21" t="s">
        <v>181</v>
      </c>
      <c r="D3" s="21" t="s">
        <v>41</v>
      </c>
      <c r="E3" s="54" t="s">
        <v>175</v>
      </c>
      <c r="F3" s="58">
        <v>2060</v>
      </c>
      <c r="G3" s="59">
        <f>F3/K3</f>
        <v>2.1595102314659512E-2</v>
      </c>
      <c r="H3" s="55"/>
      <c r="I3" s="100" t="s">
        <v>133</v>
      </c>
      <c r="J3" s="100"/>
      <c r="K3">
        <v>95392</v>
      </c>
    </row>
    <row r="4" spans="1:12" ht="43.5" x14ac:dyDescent="0.35">
      <c r="A4" s="82"/>
      <c r="B4" s="5" t="s">
        <v>15</v>
      </c>
      <c r="C4" s="26" t="s">
        <v>182</v>
      </c>
      <c r="D4" s="26" t="s">
        <v>41</v>
      </c>
      <c r="E4" s="27"/>
      <c r="F4" s="56">
        <v>20910</v>
      </c>
      <c r="G4" s="57"/>
      <c r="H4" s="29">
        <f>F4/K4</f>
        <v>0.21920077155317008</v>
      </c>
      <c r="I4" s="100" t="s">
        <v>134</v>
      </c>
      <c r="J4" s="100"/>
      <c r="K4">
        <v>95392</v>
      </c>
    </row>
    <row r="5" spans="1:12" ht="15" x14ac:dyDescent="0.25">
      <c r="A5" s="14"/>
      <c r="B5" s="5"/>
      <c r="C5" s="18"/>
      <c r="D5" s="18"/>
      <c r="E5" s="19"/>
      <c r="F5" s="30"/>
      <c r="G5" s="25"/>
      <c r="H5" s="25"/>
      <c r="I5" s="31"/>
      <c r="J5" s="31"/>
      <c r="K5">
        <v>95392</v>
      </c>
    </row>
    <row r="6" spans="1:12" x14ac:dyDescent="0.35">
      <c r="A6" s="97" t="s">
        <v>27</v>
      </c>
      <c r="B6" s="4" t="s">
        <v>13</v>
      </c>
      <c r="C6" s="21" t="s">
        <v>181</v>
      </c>
      <c r="D6" s="21" t="s">
        <v>42</v>
      </c>
      <c r="E6" s="32" t="s">
        <v>5</v>
      </c>
      <c r="F6" s="23"/>
      <c r="G6" s="25"/>
      <c r="H6" s="25"/>
      <c r="I6" s="31"/>
      <c r="J6" s="31"/>
      <c r="K6">
        <v>95392</v>
      </c>
    </row>
    <row r="7" spans="1:12" x14ac:dyDescent="0.35">
      <c r="A7" s="91"/>
      <c r="B7" s="4" t="s">
        <v>16</v>
      </c>
      <c r="C7" s="26" t="s">
        <v>182</v>
      </c>
      <c r="D7" s="33" t="s">
        <v>42</v>
      </c>
      <c r="E7" s="34"/>
      <c r="F7" s="35"/>
      <c r="G7" s="25"/>
      <c r="H7" s="25"/>
      <c r="I7" s="31"/>
      <c r="J7" s="31"/>
      <c r="K7">
        <v>95392</v>
      </c>
    </row>
    <row r="8" spans="1:12" ht="15" x14ac:dyDescent="0.25">
      <c r="A8" s="62"/>
      <c r="B8" s="4"/>
      <c r="C8" s="18"/>
      <c r="D8" s="18"/>
      <c r="E8" s="19"/>
      <c r="F8" s="30"/>
      <c r="G8" s="25"/>
      <c r="H8" s="25"/>
      <c r="I8" s="31"/>
      <c r="J8" s="31"/>
      <c r="K8">
        <v>95392</v>
      </c>
    </row>
    <row r="9" spans="1:12" ht="15" customHeight="1" x14ac:dyDescent="0.25">
      <c r="A9" s="16" t="s">
        <v>28</v>
      </c>
      <c r="B9" s="4" t="s">
        <v>18</v>
      </c>
      <c r="C9" s="36" t="s">
        <v>183</v>
      </c>
      <c r="D9" s="36" t="s">
        <v>42</v>
      </c>
      <c r="E9" s="37"/>
      <c r="F9" s="38"/>
      <c r="G9" s="25" t="s">
        <v>5</v>
      </c>
      <c r="H9" s="25"/>
      <c r="I9" s="31"/>
      <c r="J9" s="31"/>
      <c r="K9">
        <v>95392</v>
      </c>
    </row>
    <row r="10" spans="1:12" ht="15" x14ac:dyDescent="0.25">
      <c r="A10" s="16"/>
      <c r="B10" s="4"/>
      <c r="C10" s="18"/>
      <c r="D10" s="18"/>
      <c r="E10" s="19"/>
      <c r="F10" s="30"/>
      <c r="G10" s="25"/>
      <c r="H10" s="25"/>
      <c r="I10" s="31"/>
      <c r="J10" s="31"/>
      <c r="K10">
        <v>95392</v>
      </c>
    </row>
    <row r="11" spans="1:12" ht="30" x14ac:dyDescent="0.25">
      <c r="A11" s="16" t="s">
        <v>11</v>
      </c>
      <c r="B11" s="4" t="s">
        <v>12</v>
      </c>
      <c r="C11" s="21" t="s">
        <v>181</v>
      </c>
      <c r="D11" s="23" t="s">
        <v>42</v>
      </c>
      <c r="E11" s="23"/>
      <c r="F11" s="23">
        <v>300</v>
      </c>
      <c r="G11" s="24">
        <f>F11/K11</f>
        <v>3.1449178128144916E-3</v>
      </c>
      <c r="H11" s="25"/>
      <c r="I11" s="100" t="s">
        <v>135</v>
      </c>
      <c r="J11" s="100"/>
      <c r="K11">
        <v>95392</v>
      </c>
    </row>
    <row r="12" spans="1:12" ht="15" x14ac:dyDescent="0.25">
      <c r="A12" s="4"/>
      <c r="B12" s="4"/>
      <c r="C12" s="18"/>
      <c r="D12" s="18"/>
      <c r="E12" s="19"/>
      <c r="F12" s="30"/>
      <c r="G12" s="25"/>
      <c r="H12" s="25"/>
      <c r="I12" s="31"/>
      <c r="J12" s="31"/>
      <c r="K12">
        <v>95392</v>
      </c>
    </row>
    <row r="13" spans="1:12" x14ac:dyDescent="0.35">
      <c r="A13" s="96" t="s">
        <v>0</v>
      </c>
      <c r="B13" s="4" t="s">
        <v>162</v>
      </c>
      <c r="C13" s="18" t="s">
        <v>39</v>
      </c>
      <c r="D13" s="18" t="s">
        <v>2</v>
      </c>
      <c r="E13" s="20" t="s">
        <v>77</v>
      </c>
      <c r="F13" s="20"/>
      <c r="G13" s="25"/>
      <c r="H13" s="25"/>
      <c r="I13" s="31"/>
      <c r="J13" s="31"/>
      <c r="K13">
        <v>95392</v>
      </c>
    </row>
    <row r="14" spans="1:12" ht="62.25" customHeight="1" x14ac:dyDescent="0.35">
      <c r="A14" s="91"/>
      <c r="B14" s="4" t="s">
        <v>163</v>
      </c>
      <c r="C14" s="39" t="s">
        <v>185</v>
      </c>
      <c r="D14" s="21" t="s">
        <v>165</v>
      </c>
      <c r="E14" s="39" t="s">
        <v>78</v>
      </c>
      <c r="F14" s="40">
        <v>1350</v>
      </c>
      <c r="G14" s="24">
        <f>F14/K14</f>
        <v>1.4152130157665213E-2</v>
      </c>
      <c r="H14" s="25"/>
      <c r="I14" s="31"/>
      <c r="J14" s="31"/>
      <c r="K14">
        <v>95392</v>
      </c>
    </row>
    <row r="15" spans="1:12" ht="25.5" customHeight="1" x14ac:dyDescent="0.35">
      <c r="A15" s="91"/>
      <c r="B15" s="83" t="s">
        <v>71</v>
      </c>
      <c r="C15" s="18" t="s">
        <v>39</v>
      </c>
      <c r="D15" s="18" t="s">
        <v>2</v>
      </c>
      <c r="E15" s="20"/>
      <c r="F15" s="20"/>
      <c r="G15" s="25"/>
      <c r="H15" s="25"/>
      <c r="I15" s="31"/>
      <c r="J15" s="31"/>
      <c r="K15">
        <v>95392</v>
      </c>
      <c r="L15" t="s">
        <v>5</v>
      </c>
    </row>
    <row r="16" spans="1:12" ht="49.5" customHeight="1" x14ac:dyDescent="0.35">
      <c r="A16" s="91"/>
      <c r="B16" s="80"/>
      <c r="C16" s="85" t="s">
        <v>186</v>
      </c>
      <c r="D16" s="86" t="s">
        <v>79</v>
      </c>
      <c r="E16" s="41" t="s">
        <v>167</v>
      </c>
      <c r="F16" s="42">
        <v>7000</v>
      </c>
      <c r="G16" s="25"/>
      <c r="H16" s="29">
        <f>F16/K16</f>
        <v>7.3381415632338146E-2</v>
      </c>
      <c r="I16" s="31"/>
      <c r="J16" s="31"/>
      <c r="K16">
        <v>95392</v>
      </c>
    </row>
    <row r="17" spans="1:15" ht="43.5" customHeight="1" x14ac:dyDescent="0.35">
      <c r="A17" s="91"/>
      <c r="B17" s="80"/>
      <c r="C17" s="85"/>
      <c r="D17" s="87"/>
      <c r="E17" s="41" t="s">
        <v>168</v>
      </c>
      <c r="F17" s="42">
        <v>8770</v>
      </c>
      <c r="G17" s="25"/>
      <c r="H17" s="29">
        <f>F17/K17</f>
        <v>9.1936430727943649E-2</v>
      </c>
      <c r="I17" s="31" t="s">
        <v>5</v>
      </c>
      <c r="J17" s="31"/>
      <c r="K17">
        <v>95392</v>
      </c>
    </row>
    <row r="18" spans="1:15" x14ac:dyDescent="0.35">
      <c r="A18" s="91"/>
      <c r="B18" s="88" t="s">
        <v>164</v>
      </c>
      <c r="C18" s="18" t="s">
        <v>39</v>
      </c>
      <c r="D18" s="18" t="s">
        <v>2</v>
      </c>
      <c r="E18" s="19"/>
      <c r="F18" s="19"/>
      <c r="G18" s="25"/>
      <c r="H18" s="25"/>
      <c r="I18" s="31"/>
      <c r="J18" s="31"/>
      <c r="K18">
        <v>95392</v>
      </c>
    </row>
    <row r="19" spans="1:15" ht="21" customHeight="1" x14ac:dyDescent="0.35">
      <c r="A19" s="91"/>
      <c r="B19" s="88"/>
      <c r="C19" s="89" t="s">
        <v>185</v>
      </c>
      <c r="D19" s="69" t="s">
        <v>176</v>
      </c>
      <c r="E19" s="39" t="s">
        <v>142</v>
      </c>
      <c r="F19" s="40">
        <v>1900</v>
      </c>
      <c r="G19" s="24">
        <f t="shared" ref="G19:G21" si="0">F19/K19</f>
        <v>1.991781281449178E-2</v>
      </c>
      <c r="H19" s="25"/>
      <c r="I19" s="31" t="s">
        <v>5</v>
      </c>
      <c r="J19" s="31"/>
      <c r="K19">
        <v>95392</v>
      </c>
    </row>
    <row r="20" spans="1:15" ht="22.5" customHeight="1" x14ac:dyDescent="0.35">
      <c r="A20" s="91"/>
      <c r="B20" s="88"/>
      <c r="C20" s="89"/>
      <c r="D20" s="98" t="s">
        <v>79</v>
      </c>
      <c r="E20" s="39" t="s">
        <v>141</v>
      </c>
      <c r="F20" s="40">
        <v>1200</v>
      </c>
      <c r="G20" s="24">
        <f t="shared" si="0"/>
        <v>1.2579671251257966E-2</v>
      </c>
      <c r="H20" s="25"/>
      <c r="I20" s="31"/>
      <c r="J20" s="31"/>
      <c r="K20">
        <v>95392</v>
      </c>
    </row>
    <row r="21" spans="1:15" ht="22.5" customHeight="1" x14ac:dyDescent="0.35">
      <c r="A21" s="91"/>
      <c r="B21" s="88"/>
      <c r="C21" s="89"/>
      <c r="D21" s="95"/>
      <c r="E21" s="39" t="s">
        <v>140</v>
      </c>
      <c r="F21" s="40">
        <v>950</v>
      </c>
      <c r="G21" s="24">
        <f t="shared" si="0"/>
        <v>9.9589064072458898E-3</v>
      </c>
      <c r="H21" s="25"/>
      <c r="I21" s="31"/>
      <c r="J21" s="31"/>
      <c r="K21">
        <v>95392</v>
      </c>
    </row>
    <row r="22" spans="1:15" ht="29.25" customHeight="1" x14ac:dyDescent="0.35">
      <c r="A22" s="91"/>
      <c r="B22" s="5" t="s">
        <v>72</v>
      </c>
      <c r="C22" s="18" t="s">
        <v>39</v>
      </c>
      <c r="D22" s="18" t="s">
        <v>2</v>
      </c>
      <c r="E22" s="18" t="s">
        <v>80</v>
      </c>
      <c r="F22" s="43">
        <v>0</v>
      </c>
      <c r="G22" s="25" t="s">
        <v>5</v>
      </c>
      <c r="H22" s="25"/>
      <c r="I22" s="31"/>
      <c r="J22" s="31"/>
      <c r="K22">
        <v>95392</v>
      </c>
    </row>
    <row r="23" spans="1:15" ht="31.5" customHeight="1" x14ac:dyDescent="0.35">
      <c r="A23" s="91"/>
      <c r="B23" s="5" t="s">
        <v>3</v>
      </c>
      <c r="C23" s="18" t="s">
        <v>181</v>
      </c>
      <c r="D23" s="18" t="s">
        <v>42</v>
      </c>
      <c r="E23" s="20" t="s">
        <v>81</v>
      </c>
      <c r="F23" s="43">
        <v>0</v>
      </c>
      <c r="G23" s="25" t="s">
        <v>5</v>
      </c>
      <c r="H23" s="25"/>
      <c r="I23" s="31"/>
      <c r="J23" s="31"/>
      <c r="K23">
        <v>95392</v>
      </c>
    </row>
    <row r="24" spans="1:15" ht="30.75" customHeight="1" x14ac:dyDescent="0.35">
      <c r="A24" s="91"/>
      <c r="B24" s="5" t="s">
        <v>4</v>
      </c>
      <c r="C24" s="21" t="s">
        <v>181</v>
      </c>
      <c r="D24" s="21" t="s">
        <v>165</v>
      </c>
      <c r="E24" s="39" t="s">
        <v>70</v>
      </c>
      <c r="F24" s="23">
        <v>3000</v>
      </c>
      <c r="G24" s="24">
        <f>F24/K24</f>
        <v>3.144917812814492E-2</v>
      </c>
      <c r="H24" s="25"/>
      <c r="I24" s="31"/>
      <c r="J24" s="31"/>
      <c r="K24">
        <v>95392</v>
      </c>
    </row>
    <row r="25" spans="1:15" x14ac:dyDescent="0.35">
      <c r="A25" s="91"/>
      <c r="B25" s="4" t="s">
        <v>166</v>
      </c>
      <c r="C25" s="85" t="s">
        <v>184</v>
      </c>
      <c r="D25" s="26" t="s">
        <v>79</v>
      </c>
      <c r="E25" s="27"/>
      <c r="F25" s="28">
        <v>11600</v>
      </c>
      <c r="G25" s="25"/>
      <c r="H25" s="29">
        <f>F25/K25</f>
        <v>0.12160348876216034</v>
      </c>
      <c r="I25" s="31"/>
      <c r="J25" s="31"/>
      <c r="K25">
        <v>95392</v>
      </c>
    </row>
    <row r="26" spans="1:15" x14ac:dyDescent="0.35">
      <c r="A26" s="92"/>
      <c r="B26" s="4" t="s">
        <v>69</v>
      </c>
      <c r="C26" s="85"/>
      <c r="D26" s="26" t="s">
        <v>79</v>
      </c>
      <c r="E26" s="27"/>
      <c r="F26" s="28">
        <v>1500</v>
      </c>
      <c r="G26" s="25"/>
      <c r="H26" s="29">
        <f>F26/K26</f>
        <v>1.572458906407246E-2</v>
      </c>
      <c r="I26" s="31"/>
      <c r="J26" s="31"/>
      <c r="K26">
        <v>95392</v>
      </c>
    </row>
    <row r="27" spans="1:15" x14ac:dyDescent="0.35">
      <c r="A27" s="13"/>
      <c r="B27" s="13"/>
      <c r="I27" s="31"/>
      <c r="J27" s="31"/>
    </row>
    <row r="28" spans="1:15" x14ac:dyDescent="0.35">
      <c r="A28" s="96" t="s">
        <v>6</v>
      </c>
      <c r="B28" s="93" t="s">
        <v>7</v>
      </c>
      <c r="C28" s="90" t="s">
        <v>181</v>
      </c>
      <c r="D28" s="90" t="s">
        <v>42</v>
      </c>
      <c r="E28" s="70" t="s">
        <v>169</v>
      </c>
      <c r="F28" s="61">
        <v>5450</v>
      </c>
      <c r="G28" s="60">
        <f t="shared" ref="G28:G30" si="1">F28/K28</f>
        <v>5.7132673599463266E-2</v>
      </c>
      <c r="H28" s="25"/>
      <c r="I28" s="103" t="s">
        <v>157</v>
      </c>
      <c r="J28" s="104"/>
      <c r="K28">
        <v>95392</v>
      </c>
    </row>
    <row r="29" spans="1:15" x14ac:dyDescent="0.35">
      <c r="A29" s="91"/>
      <c r="B29" s="94"/>
      <c r="C29" s="91"/>
      <c r="D29" s="91"/>
      <c r="E29" s="71" t="s">
        <v>170</v>
      </c>
      <c r="F29" s="44">
        <v>1750</v>
      </c>
      <c r="G29" s="45">
        <f t="shared" si="1"/>
        <v>1.8345353908084536E-2</v>
      </c>
      <c r="H29" s="25"/>
      <c r="I29" s="101" t="s">
        <v>158</v>
      </c>
      <c r="J29" s="102"/>
      <c r="K29">
        <v>95392</v>
      </c>
    </row>
    <row r="30" spans="1:15" x14ac:dyDescent="0.35">
      <c r="A30" s="91"/>
      <c r="B30" s="94"/>
      <c r="C30" s="91"/>
      <c r="D30" s="91"/>
      <c r="E30" s="40" t="s">
        <v>171</v>
      </c>
      <c r="F30" s="44">
        <v>5400</v>
      </c>
      <c r="G30" s="45">
        <f t="shared" si="1"/>
        <v>5.6608520630660852E-2</v>
      </c>
      <c r="H30" s="25"/>
      <c r="I30" s="101" t="s">
        <v>150</v>
      </c>
      <c r="J30" s="102"/>
      <c r="K30">
        <v>95392</v>
      </c>
      <c r="O30" t="s">
        <v>5</v>
      </c>
    </row>
    <row r="31" spans="1:15" x14ac:dyDescent="0.35">
      <c r="A31" s="91"/>
      <c r="B31" s="95"/>
      <c r="C31" s="92"/>
      <c r="D31" s="92"/>
      <c r="E31" s="40" t="s">
        <v>172</v>
      </c>
      <c r="F31" s="61">
        <v>1600</v>
      </c>
      <c r="G31" s="60">
        <f>F31/K31</f>
        <v>1.677289500167729E-2</v>
      </c>
      <c r="H31" s="25" t="s">
        <v>5</v>
      </c>
      <c r="I31" s="101" t="s">
        <v>151</v>
      </c>
      <c r="J31" s="102"/>
      <c r="K31">
        <v>95392</v>
      </c>
      <c r="M31" t="s">
        <v>5</v>
      </c>
    </row>
    <row r="32" spans="1:15" ht="43.5" x14ac:dyDescent="0.35">
      <c r="A32" s="91"/>
      <c r="B32" s="5" t="s">
        <v>10</v>
      </c>
      <c r="C32" s="21" t="s">
        <v>181</v>
      </c>
      <c r="D32" s="21" t="s">
        <v>42</v>
      </c>
      <c r="E32" s="39" t="s">
        <v>173</v>
      </c>
      <c r="F32" s="32"/>
      <c r="G32" s="25"/>
      <c r="H32" s="25"/>
      <c r="I32" s="31"/>
      <c r="J32" s="31"/>
      <c r="K32">
        <v>95392</v>
      </c>
    </row>
    <row r="33" spans="1:11" ht="29" x14ac:dyDescent="0.35">
      <c r="A33" s="91"/>
      <c r="B33" s="5" t="s">
        <v>19</v>
      </c>
      <c r="C33" s="21" t="s">
        <v>181</v>
      </c>
      <c r="D33" s="21" t="s">
        <v>42</v>
      </c>
      <c r="E33" s="21"/>
      <c r="F33" s="21" t="s">
        <v>97</v>
      </c>
      <c r="G33" s="25"/>
      <c r="H33" s="25"/>
      <c r="I33" s="31"/>
      <c r="J33" s="31"/>
      <c r="K33">
        <v>95392</v>
      </c>
    </row>
    <row r="34" spans="1:11" x14ac:dyDescent="0.35">
      <c r="A34" s="91"/>
      <c r="B34" s="4" t="s">
        <v>20</v>
      </c>
      <c r="C34" s="21" t="s">
        <v>181</v>
      </c>
      <c r="D34" s="21" t="s">
        <v>42</v>
      </c>
      <c r="E34" s="32" t="s">
        <v>94</v>
      </c>
      <c r="F34" s="46">
        <v>0</v>
      </c>
      <c r="G34" s="25"/>
      <c r="H34" s="25"/>
      <c r="I34" s="31"/>
      <c r="J34" s="31"/>
      <c r="K34">
        <v>95392</v>
      </c>
    </row>
    <row r="35" spans="1:11" ht="72.5" x14ac:dyDescent="0.35">
      <c r="A35" s="91"/>
      <c r="B35" s="9" t="s">
        <v>43</v>
      </c>
      <c r="C35" s="21" t="s">
        <v>181</v>
      </c>
      <c r="D35" s="21" t="s">
        <v>44</v>
      </c>
      <c r="E35" s="39" t="s">
        <v>152</v>
      </c>
      <c r="F35" s="23">
        <v>1500</v>
      </c>
      <c r="G35" s="24">
        <f>F35/K35</f>
        <v>1.572458906407246E-2</v>
      </c>
      <c r="H35" s="25"/>
      <c r="I35" s="31"/>
      <c r="J35" s="31"/>
      <c r="K35">
        <v>95392</v>
      </c>
    </row>
    <row r="36" spans="1:11" ht="43.5" x14ac:dyDescent="0.35">
      <c r="A36" s="91"/>
      <c r="B36" s="5" t="s">
        <v>21</v>
      </c>
      <c r="C36" s="21" t="s">
        <v>181</v>
      </c>
      <c r="D36" s="21" t="s">
        <v>42</v>
      </c>
      <c r="E36" s="21" t="s">
        <v>94</v>
      </c>
      <c r="F36" s="23">
        <v>0</v>
      </c>
      <c r="G36" s="25" t="s">
        <v>5</v>
      </c>
      <c r="H36" s="25"/>
      <c r="I36" s="31"/>
      <c r="J36" s="31"/>
      <c r="K36">
        <v>95392</v>
      </c>
    </row>
    <row r="37" spans="1:11" x14ac:dyDescent="0.35">
      <c r="A37" s="91"/>
      <c r="B37" s="5" t="s">
        <v>22</v>
      </c>
      <c r="C37" s="21" t="s">
        <v>181</v>
      </c>
      <c r="D37" s="21" t="s">
        <v>42</v>
      </c>
      <c r="E37" s="32" t="s">
        <v>173</v>
      </c>
      <c r="F37" s="46">
        <v>1400</v>
      </c>
      <c r="G37" s="24">
        <f>F37/K37</f>
        <v>1.4676283126467628E-2</v>
      </c>
      <c r="H37" s="25"/>
      <c r="I37" s="31"/>
      <c r="J37" s="31"/>
      <c r="K37">
        <v>95392</v>
      </c>
    </row>
    <row r="38" spans="1:11" ht="43.5" x14ac:dyDescent="0.35">
      <c r="A38" s="92"/>
      <c r="B38" s="5" t="s">
        <v>23</v>
      </c>
      <c r="C38" s="21" t="s">
        <v>181</v>
      </c>
      <c r="D38" s="21" t="s">
        <v>42</v>
      </c>
      <c r="E38" s="22" t="s">
        <v>95</v>
      </c>
      <c r="F38" s="32"/>
      <c r="G38" s="25"/>
      <c r="H38" s="25"/>
      <c r="I38" s="31"/>
      <c r="J38" s="31"/>
      <c r="K38">
        <v>95392</v>
      </c>
    </row>
    <row r="39" spans="1:11" x14ac:dyDescent="0.35">
      <c r="A39" s="4"/>
      <c r="B39" s="5"/>
      <c r="C39" s="18"/>
      <c r="D39" s="18"/>
      <c r="E39" s="19"/>
      <c r="F39" s="19"/>
      <c r="G39" s="25"/>
      <c r="H39" s="25"/>
      <c r="I39" s="31"/>
      <c r="J39" s="31"/>
      <c r="K39">
        <v>95392</v>
      </c>
    </row>
    <row r="40" spans="1:11" x14ac:dyDescent="0.35">
      <c r="A40" s="14" t="s">
        <v>24</v>
      </c>
      <c r="B40" s="5" t="s">
        <v>73</v>
      </c>
      <c r="C40" s="21" t="s">
        <v>181</v>
      </c>
      <c r="D40" s="21" t="s">
        <v>42</v>
      </c>
      <c r="E40" s="32" t="s">
        <v>96</v>
      </c>
      <c r="F40" s="46">
        <v>130</v>
      </c>
      <c r="G40" s="24">
        <f>F40/K40</f>
        <v>1.3627977188862797E-3</v>
      </c>
      <c r="H40" s="25"/>
      <c r="I40" s="100" t="s">
        <v>136</v>
      </c>
      <c r="J40" s="100"/>
      <c r="K40">
        <v>95392</v>
      </c>
    </row>
    <row r="41" spans="1:11" x14ac:dyDescent="0.35">
      <c r="A41" s="14"/>
      <c r="B41" s="5"/>
      <c r="C41" s="18"/>
      <c r="D41" s="18"/>
      <c r="E41" s="19"/>
      <c r="F41" s="43"/>
      <c r="G41" s="25" t="s">
        <v>5</v>
      </c>
      <c r="H41" s="25"/>
      <c r="I41" s="31"/>
      <c r="J41" s="31"/>
      <c r="K41">
        <v>95392</v>
      </c>
    </row>
    <row r="42" spans="1:11" x14ac:dyDescent="0.35">
      <c r="A42" s="96" t="s">
        <v>8</v>
      </c>
      <c r="B42" s="4" t="s">
        <v>9</v>
      </c>
      <c r="C42" s="21" t="s">
        <v>181</v>
      </c>
      <c r="D42" s="21" t="s">
        <v>42</v>
      </c>
      <c r="E42" s="32" t="s">
        <v>174</v>
      </c>
      <c r="F42" s="46">
        <v>860</v>
      </c>
      <c r="G42" s="24">
        <f>F42/K42</f>
        <v>9.0154310634015435E-3</v>
      </c>
      <c r="H42" s="25"/>
      <c r="I42" s="100" t="s">
        <v>137</v>
      </c>
      <c r="J42" s="100"/>
      <c r="K42">
        <v>95392</v>
      </c>
    </row>
    <row r="43" spans="1:11" ht="29" x14ac:dyDescent="0.35">
      <c r="A43" s="92"/>
      <c r="B43" s="5" t="s">
        <v>123</v>
      </c>
      <c r="C43" s="26" t="s">
        <v>187</v>
      </c>
      <c r="D43" s="26" t="s">
        <v>106</v>
      </c>
      <c r="E43" s="26" t="s">
        <v>124</v>
      </c>
      <c r="F43" s="27"/>
      <c r="G43" s="25" t="s">
        <v>5</v>
      </c>
      <c r="H43" s="25"/>
      <c r="I43" s="31"/>
      <c r="J43" s="31"/>
      <c r="K43">
        <v>95392</v>
      </c>
    </row>
    <row r="44" spans="1:11" x14ac:dyDescent="0.35">
      <c r="A44" s="4"/>
      <c r="B44" s="4"/>
      <c r="C44" s="18"/>
      <c r="D44" s="18"/>
      <c r="E44" s="19"/>
      <c r="F44" s="19"/>
      <c r="G44" s="25"/>
      <c r="H44" s="25"/>
      <c r="I44" s="31"/>
      <c r="J44" s="31"/>
      <c r="K44">
        <v>95392</v>
      </c>
    </row>
    <row r="45" spans="1:11" x14ac:dyDescent="0.35">
      <c r="A45" s="96" t="s">
        <v>14</v>
      </c>
      <c r="B45" s="4" t="s">
        <v>13</v>
      </c>
      <c r="C45" s="21" t="s">
        <v>181</v>
      </c>
      <c r="D45" s="18" t="s">
        <v>42</v>
      </c>
      <c r="E45" s="18"/>
      <c r="F45" s="19"/>
      <c r="G45" s="25"/>
      <c r="H45" s="25"/>
      <c r="I45" s="100" t="s">
        <v>138</v>
      </c>
      <c r="J45" s="100"/>
      <c r="K45">
        <v>95392</v>
      </c>
    </row>
    <row r="46" spans="1:11" x14ac:dyDescent="0.35">
      <c r="A46" s="91"/>
      <c r="B46" s="4" t="s">
        <v>74</v>
      </c>
      <c r="C46" s="21" t="s">
        <v>181</v>
      </c>
      <c r="D46" s="18" t="s">
        <v>42</v>
      </c>
      <c r="E46" s="19"/>
      <c r="F46" s="19"/>
      <c r="G46" s="25"/>
      <c r="H46" s="25"/>
      <c r="I46" s="31"/>
      <c r="J46" s="31"/>
      <c r="K46">
        <v>95392</v>
      </c>
    </row>
    <row r="47" spans="1:11" ht="43.5" x14ac:dyDescent="0.35">
      <c r="A47" s="92"/>
      <c r="B47" s="5" t="s">
        <v>17</v>
      </c>
      <c r="C47" s="26" t="s">
        <v>182</v>
      </c>
      <c r="D47" s="26" t="s">
        <v>42</v>
      </c>
      <c r="E47" s="27"/>
      <c r="F47" s="27"/>
      <c r="G47" s="25"/>
      <c r="H47" s="25"/>
      <c r="I47" s="31"/>
      <c r="J47" s="31"/>
      <c r="K47">
        <v>95392</v>
      </c>
    </row>
    <row r="48" spans="1:11" x14ac:dyDescent="0.35">
      <c r="A48" s="14"/>
      <c r="B48" s="4"/>
      <c r="C48" s="18" t="s">
        <v>5</v>
      </c>
      <c r="D48" s="18"/>
      <c r="E48" s="19"/>
      <c r="F48" s="19"/>
      <c r="G48" s="25"/>
      <c r="H48" s="25"/>
      <c r="I48" s="31"/>
      <c r="J48" s="31"/>
      <c r="K48">
        <v>95392</v>
      </c>
    </row>
    <row r="49" spans="1:11" ht="29" x14ac:dyDescent="0.35">
      <c r="A49" s="96" t="s">
        <v>29</v>
      </c>
      <c r="B49" s="4" t="s">
        <v>30</v>
      </c>
      <c r="C49" s="21" t="s">
        <v>181</v>
      </c>
      <c r="D49" s="21" t="s">
        <v>42</v>
      </c>
      <c r="E49" s="84" t="s">
        <v>148</v>
      </c>
      <c r="F49" s="78">
        <v>1800</v>
      </c>
      <c r="G49" s="25"/>
      <c r="H49" s="25"/>
      <c r="I49" s="31" t="s">
        <v>149</v>
      </c>
      <c r="J49" s="31"/>
      <c r="K49">
        <v>95392</v>
      </c>
    </row>
    <row r="50" spans="1:11" x14ac:dyDescent="0.35">
      <c r="A50" s="91"/>
      <c r="B50" s="4" t="s">
        <v>75</v>
      </c>
      <c r="C50" s="21" t="s">
        <v>181</v>
      </c>
      <c r="D50" s="21" t="s">
        <v>42</v>
      </c>
      <c r="E50" s="84"/>
      <c r="F50" s="79"/>
      <c r="G50" s="25"/>
      <c r="H50" s="25"/>
      <c r="I50" s="31"/>
      <c r="J50" s="31"/>
      <c r="K50">
        <v>95392</v>
      </c>
    </row>
    <row r="51" spans="1:11" ht="29" x14ac:dyDescent="0.35">
      <c r="A51" s="91"/>
      <c r="B51" s="5" t="s">
        <v>31</v>
      </c>
      <c r="C51" s="21" t="s">
        <v>181</v>
      </c>
      <c r="D51" s="21" t="s">
        <v>42</v>
      </c>
      <c r="E51" s="32"/>
      <c r="F51" s="32"/>
      <c r="G51" s="25"/>
      <c r="H51" s="25"/>
      <c r="I51" s="31"/>
      <c r="J51" s="31"/>
      <c r="K51">
        <v>95392</v>
      </c>
    </row>
    <row r="52" spans="1:11" ht="29" x14ac:dyDescent="0.35">
      <c r="A52" s="92"/>
      <c r="B52" s="5" t="s">
        <v>76</v>
      </c>
      <c r="C52" s="21" t="s">
        <v>181</v>
      </c>
      <c r="D52" s="21" t="s">
        <v>42</v>
      </c>
      <c r="E52" s="32"/>
      <c r="F52" s="32"/>
      <c r="G52" s="25"/>
      <c r="H52" s="25"/>
      <c r="I52" s="31"/>
      <c r="J52" s="31"/>
      <c r="K52">
        <v>95392</v>
      </c>
    </row>
    <row r="53" spans="1:11" x14ac:dyDescent="0.35">
      <c r="A53" s="14"/>
      <c r="B53" s="4"/>
      <c r="G53" s="25"/>
      <c r="H53" s="25"/>
      <c r="I53" s="31"/>
      <c r="J53" s="31"/>
      <c r="K53">
        <v>95392</v>
      </c>
    </row>
    <row r="54" spans="1:11" ht="29" x14ac:dyDescent="0.35">
      <c r="A54" s="96" t="s">
        <v>32</v>
      </c>
      <c r="B54" s="4" t="s">
        <v>33</v>
      </c>
      <c r="C54" s="21" t="s">
        <v>181</v>
      </c>
      <c r="D54" s="21" t="s">
        <v>42</v>
      </c>
      <c r="E54" s="39" t="s">
        <v>82</v>
      </c>
      <c r="F54" s="32"/>
      <c r="G54" s="25"/>
      <c r="H54" s="25"/>
      <c r="I54" s="100" t="s">
        <v>93</v>
      </c>
      <c r="J54" s="100"/>
      <c r="K54">
        <v>95392</v>
      </c>
    </row>
    <row r="55" spans="1:11" ht="29" x14ac:dyDescent="0.35">
      <c r="A55" s="91"/>
      <c r="B55" s="4" t="s">
        <v>34</v>
      </c>
      <c r="C55" s="21" t="s">
        <v>181</v>
      </c>
      <c r="D55" s="21" t="s">
        <v>42</v>
      </c>
      <c r="E55" s="39" t="s">
        <v>83</v>
      </c>
      <c r="F55" s="32"/>
      <c r="G55" s="25"/>
      <c r="H55" s="25"/>
      <c r="I55" s="100" t="s">
        <v>87</v>
      </c>
      <c r="J55" s="100"/>
      <c r="K55">
        <v>95392</v>
      </c>
    </row>
    <row r="56" spans="1:11" x14ac:dyDescent="0.35">
      <c r="A56" s="92"/>
      <c r="B56" s="4" t="s">
        <v>84</v>
      </c>
      <c r="C56" s="19"/>
      <c r="D56" s="19" t="s">
        <v>88</v>
      </c>
      <c r="E56" s="19" t="s">
        <v>85</v>
      </c>
      <c r="F56" s="19" t="s">
        <v>86</v>
      </c>
      <c r="G56" s="25"/>
      <c r="H56" s="25"/>
      <c r="I56" s="31"/>
      <c r="J56" s="31"/>
      <c r="K56">
        <v>95392</v>
      </c>
    </row>
    <row r="57" spans="1:11" x14ac:dyDescent="0.35">
      <c r="A57" s="4"/>
      <c r="B57" s="4"/>
      <c r="C57" s="18"/>
      <c r="D57" s="18"/>
      <c r="E57" s="19"/>
      <c r="F57" s="19"/>
      <c r="G57" s="25"/>
      <c r="H57" s="25"/>
      <c r="I57" s="31"/>
      <c r="J57" s="31"/>
      <c r="K57">
        <v>95392</v>
      </c>
    </row>
    <row r="58" spans="1:11" ht="29" x14ac:dyDescent="0.35">
      <c r="A58" s="96" t="s">
        <v>35</v>
      </c>
      <c r="B58" s="4" t="s">
        <v>36</v>
      </c>
      <c r="C58" s="21" t="s">
        <v>181</v>
      </c>
      <c r="D58" s="21" t="s">
        <v>42</v>
      </c>
      <c r="E58" s="22" t="s">
        <v>90</v>
      </c>
      <c r="F58" s="23">
        <v>0</v>
      </c>
      <c r="G58" s="25"/>
      <c r="H58" s="25"/>
      <c r="I58" s="31"/>
      <c r="J58" s="31"/>
      <c r="K58">
        <v>95392</v>
      </c>
    </row>
    <row r="59" spans="1:11" ht="29" x14ac:dyDescent="0.35">
      <c r="A59" s="91"/>
      <c r="B59" s="4" t="s">
        <v>37</v>
      </c>
      <c r="C59" s="41" t="s">
        <v>188</v>
      </c>
      <c r="D59" s="26" t="s">
        <v>42</v>
      </c>
      <c r="E59" s="27" t="s">
        <v>91</v>
      </c>
      <c r="F59" s="28">
        <v>0</v>
      </c>
      <c r="G59" s="25"/>
      <c r="H59" s="25"/>
      <c r="I59" s="31"/>
      <c r="J59" s="31"/>
      <c r="K59">
        <v>95392</v>
      </c>
    </row>
    <row r="60" spans="1:11" x14ac:dyDescent="0.35">
      <c r="A60" s="91"/>
      <c r="B60" s="80" t="s">
        <v>89</v>
      </c>
      <c r="C60" s="18" t="s">
        <v>39</v>
      </c>
      <c r="D60" s="18" t="s">
        <v>2</v>
      </c>
      <c r="E60" s="19"/>
      <c r="F60" s="30"/>
      <c r="G60" s="25"/>
      <c r="H60" s="25"/>
      <c r="I60" s="31"/>
      <c r="J60" s="31"/>
      <c r="K60">
        <v>95392</v>
      </c>
    </row>
    <row r="61" spans="1:11" x14ac:dyDescent="0.35">
      <c r="A61" s="92"/>
      <c r="B61" s="80"/>
      <c r="C61" s="21" t="s">
        <v>181</v>
      </c>
      <c r="D61" s="21" t="s">
        <v>88</v>
      </c>
      <c r="E61" s="32" t="s">
        <v>92</v>
      </c>
      <c r="F61" s="23">
        <v>0</v>
      </c>
      <c r="G61" s="25"/>
      <c r="H61" s="25"/>
      <c r="I61" s="31"/>
      <c r="J61" s="31"/>
      <c r="K61">
        <v>95392</v>
      </c>
    </row>
    <row r="62" spans="1:11" x14ac:dyDescent="0.35">
      <c r="A62" s="4"/>
      <c r="B62" s="4"/>
      <c r="C62" s="19"/>
      <c r="D62" s="19"/>
      <c r="E62" s="19"/>
      <c r="F62" s="30"/>
      <c r="G62" s="25"/>
      <c r="H62" s="25"/>
      <c r="I62" s="31"/>
      <c r="J62" s="31"/>
      <c r="K62">
        <v>95392</v>
      </c>
    </row>
    <row r="63" spans="1:11" x14ac:dyDescent="0.35">
      <c r="A63" s="96" t="s">
        <v>38</v>
      </c>
      <c r="B63" s="4" t="s">
        <v>114</v>
      </c>
      <c r="C63" s="21" t="s">
        <v>181</v>
      </c>
      <c r="D63" s="21" t="s">
        <v>42</v>
      </c>
      <c r="E63" s="32" t="s">
        <v>109</v>
      </c>
      <c r="F63" s="23">
        <v>0</v>
      </c>
      <c r="G63" s="25"/>
      <c r="H63" s="25"/>
      <c r="I63" s="100" t="s">
        <v>125</v>
      </c>
      <c r="J63" s="100"/>
      <c r="K63">
        <v>95392</v>
      </c>
    </row>
    <row r="64" spans="1:11" ht="29" x14ac:dyDescent="0.35">
      <c r="A64" s="91"/>
      <c r="B64" s="4" t="s">
        <v>113</v>
      </c>
      <c r="C64" s="41" t="s">
        <v>188</v>
      </c>
      <c r="D64" s="26" t="s">
        <v>42</v>
      </c>
      <c r="E64" s="47" t="s">
        <v>110</v>
      </c>
      <c r="F64" s="28">
        <v>480</v>
      </c>
      <c r="G64" s="25"/>
      <c r="H64" s="48">
        <f>F64/K64</f>
        <v>5.0318685005031867E-3</v>
      </c>
      <c r="I64" s="100" t="s">
        <v>128</v>
      </c>
      <c r="J64" s="100"/>
      <c r="K64">
        <v>95392</v>
      </c>
    </row>
    <row r="65" spans="1:11" ht="43.5" x14ac:dyDescent="0.35">
      <c r="A65" s="91"/>
      <c r="B65" s="4" t="s">
        <v>112</v>
      </c>
      <c r="C65" s="21" t="s">
        <v>181</v>
      </c>
      <c r="D65" s="21" t="s">
        <v>42</v>
      </c>
      <c r="E65" s="22" t="s">
        <v>111</v>
      </c>
      <c r="F65" s="23" t="s">
        <v>127</v>
      </c>
      <c r="G65" s="25"/>
      <c r="H65" s="25"/>
      <c r="I65" s="31" t="s">
        <v>126</v>
      </c>
      <c r="J65" s="31"/>
      <c r="K65">
        <v>95392</v>
      </c>
    </row>
    <row r="66" spans="1:11" ht="43.5" x14ac:dyDescent="0.35">
      <c r="A66" s="91"/>
      <c r="B66" s="4" t="s">
        <v>115</v>
      </c>
      <c r="C66" s="41" t="s">
        <v>188</v>
      </c>
      <c r="D66" s="26" t="s">
        <v>42</v>
      </c>
      <c r="E66" s="41" t="s">
        <v>116</v>
      </c>
      <c r="F66" s="28" t="s">
        <v>130</v>
      </c>
      <c r="G66" s="25"/>
      <c r="H66" s="25"/>
      <c r="I66" s="100" t="s">
        <v>129</v>
      </c>
      <c r="J66" s="100"/>
      <c r="K66">
        <v>95392</v>
      </c>
    </row>
    <row r="67" spans="1:11" x14ac:dyDescent="0.35">
      <c r="A67" s="91"/>
      <c r="B67" s="17" t="s">
        <v>118</v>
      </c>
      <c r="C67" s="21" t="s">
        <v>181</v>
      </c>
      <c r="D67" s="49" t="s">
        <v>42</v>
      </c>
      <c r="E67" s="39" t="s">
        <v>117</v>
      </c>
      <c r="F67" s="23">
        <v>0</v>
      </c>
      <c r="G67" s="25"/>
      <c r="H67" s="25"/>
      <c r="I67" s="31"/>
      <c r="J67" s="31"/>
      <c r="K67">
        <v>95392</v>
      </c>
    </row>
    <row r="68" spans="1:11" x14ac:dyDescent="0.35">
      <c r="A68" s="91"/>
      <c r="B68" s="17" t="s">
        <v>119</v>
      </c>
      <c r="C68" s="50" t="s">
        <v>182</v>
      </c>
      <c r="D68" s="50" t="s">
        <v>42</v>
      </c>
      <c r="E68" s="41" t="s">
        <v>117</v>
      </c>
      <c r="F68" s="28">
        <v>410</v>
      </c>
      <c r="G68" s="25"/>
      <c r="H68" s="48">
        <f>F68/K68</f>
        <v>4.2980543441798053E-3</v>
      </c>
      <c r="I68" s="100" t="s">
        <v>131</v>
      </c>
      <c r="J68" s="100"/>
      <c r="K68">
        <v>95392</v>
      </c>
    </row>
    <row r="69" spans="1:11" x14ac:dyDescent="0.35">
      <c r="A69" s="91"/>
      <c r="B69" s="4" t="s">
        <v>120</v>
      </c>
      <c r="C69" s="21" t="s">
        <v>181</v>
      </c>
      <c r="D69" s="21" t="s">
        <v>42</v>
      </c>
      <c r="E69" s="32" t="s">
        <v>117</v>
      </c>
      <c r="F69" s="23">
        <v>300</v>
      </c>
      <c r="G69" s="51">
        <f>F69/K69</f>
        <v>3.1449178128144916E-3</v>
      </c>
      <c r="H69" s="25"/>
      <c r="I69" s="100" t="s">
        <v>132</v>
      </c>
      <c r="J69" s="100"/>
      <c r="K69">
        <v>95392</v>
      </c>
    </row>
    <row r="70" spans="1:11" x14ac:dyDescent="0.35">
      <c r="A70" s="92"/>
      <c r="B70" s="4" t="s">
        <v>121</v>
      </c>
      <c r="C70" s="26" t="s">
        <v>182</v>
      </c>
      <c r="D70" s="26" t="s">
        <v>106</v>
      </c>
      <c r="E70" s="27" t="s">
        <v>122</v>
      </c>
      <c r="F70" s="28"/>
      <c r="G70" s="25"/>
      <c r="H70" s="25"/>
      <c r="I70" s="31"/>
      <c r="J70" s="31"/>
      <c r="K70">
        <v>95392</v>
      </c>
    </row>
    <row r="71" spans="1:11" x14ac:dyDescent="0.35">
      <c r="A71" s="62"/>
      <c r="B71" s="13"/>
      <c r="G71" s="25"/>
      <c r="H71" s="25"/>
      <c r="I71" s="31"/>
      <c r="J71" s="31"/>
    </row>
    <row r="72" spans="1:11" x14ac:dyDescent="0.35">
      <c r="A72" s="108" t="s">
        <v>98</v>
      </c>
      <c r="B72" s="4" t="s">
        <v>103</v>
      </c>
      <c r="C72" s="19" t="s">
        <v>39</v>
      </c>
      <c r="D72" s="19" t="s">
        <v>42</v>
      </c>
      <c r="E72" s="19"/>
      <c r="F72" s="30"/>
      <c r="G72" s="25"/>
      <c r="H72" s="25"/>
      <c r="I72" s="31"/>
      <c r="J72" s="31"/>
      <c r="K72">
        <v>95392</v>
      </c>
    </row>
    <row r="73" spans="1:11" x14ac:dyDescent="0.35">
      <c r="A73" s="109"/>
      <c r="B73" s="5" t="s">
        <v>104</v>
      </c>
      <c r="C73" s="19" t="s">
        <v>39</v>
      </c>
      <c r="D73" s="19" t="s">
        <v>42</v>
      </c>
      <c r="E73" s="19"/>
      <c r="F73" s="30"/>
      <c r="G73" s="25"/>
      <c r="H73" s="25"/>
      <c r="I73" s="31"/>
      <c r="J73" s="31"/>
      <c r="K73">
        <v>95392</v>
      </c>
    </row>
    <row r="74" spans="1:11" ht="29" x14ac:dyDescent="0.35">
      <c r="A74" s="109"/>
      <c r="B74" s="5" t="s">
        <v>105</v>
      </c>
      <c r="C74" s="18" t="s">
        <v>39</v>
      </c>
      <c r="D74" s="18" t="s">
        <v>2</v>
      </c>
      <c r="E74" s="19"/>
      <c r="F74" s="30"/>
      <c r="G74" s="25"/>
      <c r="H74" s="25"/>
      <c r="I74" s="31"/>
      <c r="J74" s="31"/>
      <c r="K74">
        <v>95392</v>
      </c>
    </row>
    <row r="75" spans="1:11" x14ac:dyDescent="0.35">
      <c r="A75" s="109"/>
      <c r="B75" s="18"/>
      <c r="C75" s="26" t="s">
        <v>190</v>
      </c>
      <c r="D75" s="27" t="s">
        <v>106</v>
      </c>
      <c r="E75" s="26" t="s">
        <v>107</v>
      </c>
      <c r="F75" s="28">
        <v>100</v>
      </c>
      <c r="G75" s="25"/>
      <c r="H75" s="48">
        <f>F75/K75</f>
        <v>1.0483059376048306E-3</v>
      </c>
      <c r="I75" s="31"/>
      <c r="J75" s="31"/>
      <c r="K75">
        <v>95392</v>
      </c>
    </row>
    <row r="76" spans="1:11" ht="43.5" x14ac:dyDescent="0.35">
      <c r="A76" s="109"/>
      <c r="B76" s="20" t="s">
        <v>108</v>
      </c>
      <c r="C76" s="37" t="s">
        <v>191</v>
      </c>
      <c r="D76" s="37" t="s">
        <v>2</v>
      </c>
      <c r="E76" s="37"/>
      <c r="F76" s="38"/>
      <c r="G76" s="25"/>
      <c r="H76" s="25"/>
      <c r="I76" s="31"/>
      <c r="J76" s="31"/>
      <c r="K76">
        <v>95392</v>
      </c>
    </row>
    <row r="77" spans="1:11" x14ac:dyDescent="0.35">
      <c r="A77" s="109"/>
      <c r="B77" s="18"/>
      <c r="C77" s="26" t="s">
        <v>189</v>
      </c>
      <c r="D77" s="27" t="s">
        <v>106</v>
      </c>
      <c r="E77" s="26" t="s">
        <v>99</v>
      </c>
      <c r="F77" s="28">
        <v>100</v>
      </c>
      <c r="G77" s="25"/>
      <c r="H77" s="48">
        <f>F77/K77</f>
        <v>1.0483059376048306E-3</v>
      </c>
      <c r="I77" s="31"/>
      <c r="J77" s="31"/>
      <c r="K77">
        <v>95392</v>
      </c>
    </row>
    <row r="78" spans="1:11" ht="43.5" x14ac:dyDescent="0.35">
      <c r="A78" s="110"/>
      <c r="B78" s="18" t="s">
        <v>100</v>
      </c>
      <c r="C78" s="21" t="s">
        <v>181</v>
      </c>
      <c r="D78" s="21" t="s">
        <v>106</v>
      </c>
      <c r="E78" s="39" t="s">
        <v>100</v>
      </c>
      <c r="F78" s="23">
        <v>100</v>
      </c>
      <c r="G78" s="51">
        <f>F78/K78</f>
        <v>1.0483059376048306E-3</v>
      </c>
      <c r="H78" s="25"/>
      <c r="I78" s="31"/>
      <c r="J78" s="31"/>
      <c r="K78">
        <v>95392</v>
      </c>
    </row>
    <row r="79" spans="1:11" x14ac:dyDescent="0.35">
      <c r="A79" s="7" t="s">
        <v>159</v>
      </c>
      <c r="B79" s="68" t="s">
        <v>160</v>
      </c>
      <c r="C79" s="21" t="s">
        <v>181</v>
      </c>
      <c r="D79" s="72" t="s">
        <v>106</v>
      </c>
      <c r="E79" s="72" t="s">
        <v>173</v>
      </c>
      <c r="F79" s="72"/>
      <c r="G79" s="72"/>
      <c r="H79" s="72"/>
      <c r="I79" s="7"/>
      <c r="J79" s="7"/>
      <c r="K79">
        <v>95329</v>
      </c>
    </row>
    <row r="80" spans="1:11" x14ac:dyDescent="0.35">
      <c r="A80" s="67"/>
      <c r="B80" s="18"/>
      <c r="H80" s="25"/>
      <c r="I80" s="31"/>
      <c r="J80" s="31"/>
    </row>
    <row r="81" spans="1:11" ht="63.75" customHeight="1" x14ac:dyDescent="0.35">
      <c r="A81" s="73" t="s">
        <v>101</v>
      </c>
      <c r="B81" s="7"/>
      <c r="C81" s="26" t="s">
        <v>189</v>
      </c>
      <c r="D81" s="26" t="s">
        <v>106</v>
      </c>
      <c r="E81" s="41" t="s">
        <v>102</v>
      </c>
      <c r="F81" s="28">
        <v>50</v>
      </c>
      <c r="G81" s="25"/>
      <c r="H81" s="48">
        <f>F81/K81</f>
        <v>5.241529688024153E-4</v>
      </c>
      <c r="I81" s="31"/>
      <c r="J81" s="31"/>
      <c r="K81">
        <v>95392</v>
      </c>
    </row>
    <row r="82" spans="1:11" ht="29" x14ac:dyDescent="0.35">
      <c r="A82" s="105" t="s">
        <v>192</v>
      </c>
      <c r="B82" s="15" t="s">
        <v>153</v>
      </c>
      <c r="C82" s="19" t="s">
        <v>5</v>
      </c>
      <c r="D82" s="19"/>
      <c r="E82" s="19"/>
      <c r="F82" s="52">
        <f>SUM(F11,F24,F31,F37,F42,F78)</f>
        <v>7260</v>
      </c>
      <c r="G82" s="51">
        <f>F82/K82</f>
        <v>7.6107011070110697E-2</v>
      </c>
      <c r="H82" s="25"/>
      <c r="I82" s="31" t="s">
        <v>5</v>
      </c>
      <c r="J82" s="31"/>
      <c r="K82">
        <v>95392</v>
      </c>
    </row>
    <row r="83" spans="1:11" ht="29" x14ac:dyDescent="0.35">
      <c r="A83" s="106"/>
      <c r="B83" s="15" t="s">
        <v>154</v>
      </c>
      <c r="C83" s="19"/>
      <c r="D83" s="19"/>
      <c r="E83" s="19"/>
      <c r="F83" s="52">
        <f>SUM(F82,F29)</f>
        <v>9010</v>
      </c>
      <c r="G83" s="51">
        <f t="shared" ref="G83:G84" si="2">F83/K83</f>
        <v>9.445236497819523E-2</v>
      </c>
      <c r="H83" s="25"/>
      <c r="I83" s="31"/>
      <c r="J83" s="31"/>
      <c r="K83">
        <v>95392</v>
      </c>
    </row>
    <row r="84" spans="1:11" ht="29" x14ac:dyDescent="0.35">
      <c r="A84" s="106"/>
      <c r="B84" s="15" t="s">
        <v>155</v>
      </c>
      <c r="C84" s="19"/>
      <c r="D84" s="19"/>
      <c r="E84" s="19"/>
      <c r="F84" s="52">
        <f>SUM(F83,F30)</f>
        <v>14410</v>
      </c>
      <c r="G84" s="51">
        <f t="shared" si="2"/>
        <v>0.15106088560885608</v>
      </c>
      <c r="H84" s="25"/>
      <c r="I84" s="31"/>
      <c r="J84" s="31"/>
      <c r="K84">
        <v>95392</v>
      </c>
    </row>
    <row r="85" spans="1:11" x14ac:dyDescent="0.35">
      <c r="A85" s="106"/>
      <c r="B85" s="7" t="s">
        <v>156</v>
      </c>
      <c r="C85" s="19"/>
      <c r="D85" s="19"/>
      <c r="E85" s="19"/>
      <c r="F85" s="52">
        <f>F14</f>
        <v>1350</v>
      </c>
      <c r="G85" s="51">
        <f>F85/K85</f>
        <v>1.4152130157665213E-2</v>
      </c>
      <c r="H85" s="25"/>
      <c r="I85" s="31"/>
      <c r="J85" s="31"/>
      <c r="K85">
        <v>95392</v>
      </c>
    </row>
    <row r="86" spans="1:11" x14ac:dyDescent="0.35">
      <c r="A86" s="106"/>
      <c r="B86" s="7" t="s">
        <v>145</v>
      </c>
      <c r="C86" s="19"/>
      <c r="D86" s="19"/>
      <c r="E86" s="19"/>
      <c r="F86" s="52">
        <f>SUM(F3,F35,F40,F69,F49,F20)</f>
        <v>6990</v>
      </c>
      <c r="G86" s="51">
        <f>F86/K86</f>
        <v>7.327658503857766E-2</v>
      </c>
      <c r="H86" s="25"/>
      <c r="I86" s="31"/>
      <c r="J86" s="31"/>
      <c r="K86">
        <v>95392</v>
      </c>
    </row>
    <row r="87" spans="1:11" x14ac:dyDescent="0.35">
      <c r="A87" s="107"/>
      <c r="B87" s="7" t="s">
        <v>146</v>
      </c>
      <c r="C87" s="19"/>
      <c r="D87" s="19"/>
      <c r="E87" s="19"/>
      <c r="F87" s="53">
        <f>SUM(F4,F17,F25:F26,F64,F68,F75,F81)</f>
        <v>43820</v>
      </c>
      <c r="G87" s="25"/>
      <c r="H87" s="48">
        <f>F87/K87</f>
        <v>0.45936766185843675</v>
      </c>
      <c r="I87" s="31"/>
      <c r="J87" s="31"/>
      <c r="K87">
        <v>95392</v>
      </c>
    </row>
  </sheetData>
  <mergeCells count="43">
    <mergeCell ref="C25:C26"/>
    <mergeCell ref="A82:A87"/>
    <mergeCell ref="A58:A61"/>
    <mergeCell ref="A63:A70"/>
    <mergeCell ref="A72:A78"/>
    <mergeCell ref="A42:A43"/>
    <mergeCell ref="A45:A47"/>
    <mergeCell ref="A49:A52"/>
    <mergeCell ref="A54:A56"/>
    <mergeCell ref="I64:J64"/>
    <mergeCell ref="I66:J66"/>
    <mergeCell ref="I68:J68"/>
    <mergeCell ref="I69:J69"/>
    <mergeCell ref="I42:J42"/>
    <mergeCell ref="I45:J45"/>
    <mergeCell ref="I54:J54"/>
    <mergeCell ref="I55:J55"/>
    <mergeCell ref="I63:J63"/>
    <mergeCell ref="I2:J2"/>
    <mergeCell ref="I3:J3"/>
    <mergeCell ref="I4:J4"/>
    <mergeCell ref="I11:J11"/>
    <mergeCell ref="I40:J40"/>
    <mergeCell ref="I29:J29"/>
    <mergeCell ref="I30:J30"/>
    <mergeCell ref="I31:J31"/>
    <mergeCell ref="I28:J28"/>
    <mergeCell ref="F49:F50"/>
    <mergeCell ref="B60:B61"/>
    <mergeCell ref="A3:A4"/>
    <mergeCell ref="B15:B17"/>
    <mergeCell ref="E49:E50"/>
    <mergeCell ref="C16:C17"/>
    <mergeCell ref="D16:D17"/>
    <mergeCell ref="B18:B21"/>
    <mergeCell ref="C19:C21"/>
    <mergeCell ref="D28:D31"/>
    <mergeCell ref="C28:C31"/>
    <mergeCell ref="B28:B31"/>
    <mergeCell ref="A28:A38"/>
    <mergeCell ref="A6:A7"/>
    <mergeCell ref="A13:A26"/>
    <mergeCell ref="D20: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Prioriteringskategorier</vt:lpstr>
      <vt:lpstr>Praktiske RT-tiltak</vt:lpstr>
      <vt:lpstr>Ark3</vt:lpstr>
      <vt:lpstr>'Praktiske RT-tiltak'!OLE_LINK1</vt:lpstr>
    </vt:vector>
  </TitlesOfParts>
  <Company>Oslo universitetssykehus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Reino Heikkilä</dc:creator>
  <cp:lastModifiedBy>Elin Høy</cp:lastModifiedBy>
  <dcterms:created xsi:type="dcterms:W3CDTF">2020-03-27T12:12:46Z</dcterms:created>
  <dcterms:modified xsi:type="dcterms:W3CDTF">2020-04-30T10:44:48Z</dcterms:modified>
</cp:coreProperties>
</file>